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Rhone Lyon- Lyon Voyage all groups\Rhone Lyon- Lyon Voyage 0310\"/>
    </mc:Choice>
  </mc:AlternateContent>
  <xr:revisionPtr revIDLastSave="0" documentId="13_ncr:1_{FCA82C7E-FFAD-447B-BD41-7493DA0E2CED}" xr6:coauthVersionLast="36" xr6:coauthVersionMax="36" xr10:uidLastSave="{00000000-0000-0000-0000-000000000000}"/>
  <bookViews>
    <workbookView xWindow="0" yWindow="0" windowWidth="21600" windowHeight="9528" activeTab="2" xr2:uid="{8146C8F4-E82B-4DC3-9446-DEE8F6AB393E}"/>
  </bookViews>
  <sheets>
    <sheet name="day to day" sheetId="1" r:id="rId1"/>
    <sheet name="cost" sheetId="2" r:id="rId2"/>
    <sheet name="budjet for guid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E6" i="3"/>
  <c r="E10" i="3"/>
  <c r="E12" i="3" s="1"/>
  <c r="D31" i="2" l="1"/>
  <c r="D30" i="2"/>
  <c r="D29" i="2"/>
  <c r="E30" i="2"/>
  <c r="E29" i="2"/>
  <c r="D7" i="2" l="1"/>
  <c r="C3" i="2" l="1"/>
  <c r="B4" i="1" l="1"/>
  <c r="B5" i="1"/>
  <c r="B6" i="1"/>
  <c r="B7" i="1"/>
  <c r="B8" i="1"/>
  <c r="B9" i="1" s="1"/>
  <c r="B10" i="1" s="1"/>
  <c r="B11" i="1" s="1"/>
  <c r="B3" i="1"/>
  <c r="A5" i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<sst xmlns="http://schemas.openxmlformats.org/spreadsheetml/2006/main" count="137" uniqueCount="97">
  <si>
    <t>Lyon 02:00</t>
  </si>
  <si>
    <t xml:space="preserve"> Mâcon 18:30</t>
  </si>
  <si>
    <t xml:space="preserve">Chalon-sur-Saôn
e 13:30 / Tournus 19:00 </t>
  </si>
  <si>
    <t>Chalon-sur-Saôn
e 08:00 / Tournus 16:00 / Mâcon 21:30</t>
  </si>
  <si>
    <t>Lyon 07:00</t>
  </si>
  <si>
    <t>Viviers 08:00</t>
  </si>
  <si>
    <t>Arles 15:30</t>
  </si>
  <si>
    <t>Lyon 18:00</t>
  </si>
  <si>
    <t>Itenarary</t>
  </si>
  <si>
    <t>Arrivel</t>
  </si>
  <si>
    <t>Date</t>
  </si>
  <si>
    <t>Pick up from ship at 08:30 and return to ship at 13:00 for lunch, pick up at 15:30-18:30 •	Visit to Chateau De Cormatin
•	Ship returns to Macon for lunch
•	Local vineyard tasting tour</t>
  </si>
  <si>
    <t>day</t>
  </si>
  <si>
    <t>Depart</t>
  </si>
  <si>
    <t>Chateauneuf du Pape 13:30/ Avignion 16:30</t>
  </si>
  <si>
    <t>Avignion 12:00/Arles 21:00</t>
  </si>
  <si>
    <t>coach hours</t>
  </si>
  <si>
    <t>remark</t>
  </si>
  <si>
    <t>p.file nu.</t>
  </si>
  <si>
    <t>guide</t>
  </si>
  <si>
    <t>pax</t>
  </si>
  <si>
    <t>14:00 transfer from Chateauneuf du Pape to  Carrieres Des Lumieres. Return to ship at 19:00 in Avignion</t>
  </si>
  <si>
    <t>need to purches individual tickets online</t>
  </si>
  <si>
    <t>Pick up from ship at 09:00 panoramic tour until 13:00 and 15:30-17:30 more panoramic</t>
  </si>
  <si>
    <t>marina Ozerov</t>
  </si>
  <si>
    <t>flight to ZRH, LY347 08:00 - 11:20. pick up from AP,drive to Bern for a tour. Arrive to Vevey at 17:30</t>
  </si>
  <si>
    <t>12:00 - 17:30</t>
  </si>
  <si>
    <t>08:30-17:30</t>
  </si>
  <si>
    <t>08:30 - from Vevey to Evian Les Bains, the Annacy then to be at ship in Lyon at 17:30</t>
  </si>
  <si>
    <t>A3647 18:00 - 21:40  A3928 23:55 - 02:00</t>
  </si>
  <si>
    <t>hotel Modern Times Vevey</t>
  </si>
  <si>
    <t>buses from Joker</t>
  </si>
  <si>
    <t>budjet</t>
  </si>
  <si>
    <t>date</t>
  </si>
  <si>
    <t>activity</t>
  </si>
  <si>
    <t>price pp</t>
  </si>
  <si>
    <t>price per group</t>
  </si>
  <si>
    <t>bus from ZRH ( 3 days bus 1 - 3/110)</t>
  </si>
  <si>
    <t>CHF</t>
  </si>
  <si>
    <t>1-3/10/2024</t>
  </si>
  <si>
    <t>2 nights Modern times hotel</t>
  </si>
  <si>
    <t>Chaplin world</t>
  </si>
  <si>
    <t>coach Carrieres Des Lumieres</t>
  </si>
  <si>
    <t>Carrieres Des Lumieres tickets</t>
  </si>
  <si>
    <t xml:space="preserve"> petit train in Avignion</t>
  </si>
  <si>
    <t>coach Pont du Gard</t>
  </si>
  <si>
    <t>enrtance Pont du Gard</t>
  </si>
  <si>
    <t>Coach Lyon</t>
  </si>
  <si>
    <t>coach to Beaune</t>
  </si>
  <si>
    <t>Entrance to Beaune</t>
  </si>
  <si>
    <t>Cormatin &amp; Wine tasting (08h30/13h00 - 15h30/18h30)</t>
  </si>
  <si>
    <t>Cormatin &amp; Wine tasting - Hameau du Boeuf</t>
  </si>
  <si>
    <t>GUIDE ON SPOT</t>
  </si>
  <si>
    <t>buses from Joker. Booking confirmed: Booking confirmation N°02401340</t>
  </si>
  <si>
    <t>09:00 bus to Chaplin world , visit continue to Montreux for atour. Return to Vevey at 17:30</t>
  </si>
  <si>
    <t>09:00 - 17:30. Chaplin booking: Contract N° 02401340 : 2 guided tours AT 10:00 ( 1 in Russia and 1 in English)</t>
  </si>
  <si>
    <t>invoice Joker</t>
  </si>
  <si>
    <t>tips for restaurant at hotel</t>
  </si>
  <si>
    <t>Dinner restaurant</t>
  </si>
  <si>
    <t>Invioce hotel</t>
  </si>
  <si>
    <t>cash on the spot</t>
  </si>
  <si>
    <t>VOX</t>
  </si>
  <si>
    <t>13:30-19:00</t>
  </si>
  <si>
    <t>08:30 - 12:45</t>
  </si>
  <si>
    <t>invoice Mundo</t>
  </si>
  <si>
    <t>paid by Shiri CC</t>
  </si>
  <si>
    <t>local guide lyon</t>
  </si>
  <si>
    <t>entrance Cormatain</t>
  </si>
  <si>
    <t>invoice GCE</t>
  </si>
  <si>
    <t>local guide</t>
  </si>
  <si>
    <t>water</t>
  </si>
  <si>
    <t>tips for drivers</t>
  </si>
  <si>
    <t>EUR</t>
  </si>
  <si>
    <t>08h30/14h30</t>
  </si>
  <si>
    <t>day bus LYON TO AP</t>
  </si>
  <si>
    <t>total CHF</t>
  </si>
  <si>
    <t>Total EUR</t>
  </si>
  <si>
    <t>total pp</t>
  </si>
  <si>
    <t>+972 54-461-3437</t>
  </si>
  <si>
    <t>buses from Joker. 33 tickets purchased for 16.30</t>
  </si>
  <si>
    <t>09:15 petit train in Avignion. Afternoon walking tour in Arles</t>
  </si>
  <si>
    <t>Need to book petit train for 09.15 - Booked by Um mondo</t>
  </si>
  <si>
    <t>•	Tour in Beaune (Hospices de Beaune) pick up 08:45back to ship 13:00. afternoon walking tour in Tournus</t>
  </si>
  <si>
    <t>Need to book Hospices de Beaune at 09.30  - booked by Mundo</t>
  </si>
  <si>
    <t>Need to book Hameau du Boeuf for 15.30</t>
  </si>
  <si>
    <t>·         Pont du Gard visit at 09:30 back to ship at 12:30</t>
  </si>
  <si>
    <r>
      <t xml:space="preserve">09h00-13h00/15h30-18h30. </t>
    </r>
    <r>
      <rPr>
        <b/>
        <sz val="10"/>
        <color rgb="FFFF0000"/>
        <rFont val="Arial"/>
        <family val="2"/>
        <scheme val="minor"/>
      </rPr>
      <t>Marina has booked local Russian speaking guide Xenia</t>
    </r>
  </si>
  <si>
    <r>
      <t>08h</t>
    </r>
    <r>
      <rPr>
        <b/>
        <sz val="10"/>
        <color rgb="FFC0504D"/>
        <rFont val="Calibri"/>
        <family val="2"/>
      </rPr>
      <t>45</t>
    </r>
    <r>
      <rPr>
        <sz val="10"/>
        <color theme="1"/>
        <rFont val="Calibri"/>
        <family val="2"/>
      </rPr>
      <t>/12h30</t>
    </r>
  </si>
  <si>
    <r>
      <t>09h00</t>
    </r>
    <r>
      <rPr>
        <sz val="10"/>
        <color theme="1"/>
        <rFont val="Calibri"/>
        <family val="2"/>
      </rPr>
      <t xml:space="preserve">/13h00 – </t>
    </r>
    <r>
      <rPr>
        <b/>
        <sz val="10"/>
        <color rgb="FFC0504D"/>
        <rFont val="Calibri"/>
        <family val="2"/>
      </rPr>
      <t>15.00</t>
    </r>
    <r>
      <rPr>
        <sz val="10"/>
        <color theme="1"/>
        <rFont val="Calibri"/>
        <family val="2"/>
      </rPr>
      <t>/18h30</t>
    </r>
  </si>
  <si>
    <t>+972 52-264-0949</t>
  </si>
  <si>
    <t>day to day</t>
  </si>
  <si>
    <t>cost pp</t>
  </si>
  <si>
    <t>cost per group</t>
  </si>
  <si>
    <t>Emergancy</t>
  </si>
  <si>
    <t>Eshel</t>
  </si>
  <si>
    <t>Total</t>
  </si>
  <si>
    <t>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</si>
</sst>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0"/>
      <color rgb="FF0D0D0D"/>
      <name val="Arial"/>
      <family val="2"/>
    </font>
    <font>
      <sz val="11"/>
      <color rgb="FFFF0000"/>
      <name val="Arial"/>
      <family val="2"/>
      <scheme val="minor"/>
    </font>
    <font>
      <sz val="15"/>
      <color rgb="FF2E3D5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333333"/>
      <name val="Arial"/>
      <family val="2"/>
      <scheme val="minor"/>
    </font>
    <font>
      <b/>
      <sz val="10"/>
      <color theme="0"/>
      <name val="Univers Condensed (PCL6)"/>
      <charset val="177"/>
    </font>
    <font>
      <sz val="10"/>
      <color rgb="FF7030A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Calibri"/>
      <family val="2"/>
    </font>
    <font>
      <b/>
      <sz val="10"/>
      <color rgb="FFC0504D"/>
      <name val="Calibri"/>
      <family val="2"/>
    </font>
    <font>
      <sz val="10"/>
      <color rgb="FFFF0000"/>
      <name val="Arial"/>
      <family val="2"/>
      <scheme val="minor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wrapText="1" indent="2"/>
    </xf>
    <xf numFmtId="0" fontId="1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16" fontId="0" fillId="0" borderId="0" xfId="0" applyNumberFormat="1"/>
    <xf numFmtId="0" fontId="1" fillId="6" borderId="0" xfId="0" applyFont="1" applyFill="1"/>
    <xf numFmtId="0" fontId="3" fillId="0" borderId="0" xfId="0" applyFont="1"/>
    <xf numFmtId="0" fontId="6" fillId="0" borderId="0" xfId="0" applyFont="1"/>
    <xf numFmtId="0" fontId="1" fillId="6" borderId="0" xfId="0" applyFont="1" applyFill="1" applyAlignment="1">
      <alignment wrapText="1"/>
    </xf>
    <xf numFmtId="0" fontId="0" fillId="6" borderId="0" xfId="0" applyFill="1"/>
    <xf numFmtId="0" fontId="7" fillId="6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20" fontId="8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0" fillId="0" borderId="3" xfId="0" applyFont="1" applyFill="1" applyBorder="1" applyAlignment="1">
      <alignment wrapText="1"/>
    </xf>
    <xf numFmtId="20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2" xfId="1" applyNumberFormat="1" applyFont="1" applyBorder="1" applyAlignment="1">
      <alignment horizontal="center" vertical="center" wrapText="1" readingOrder="1"/>
    </xf>
    <xf numFmtId="0" fontId="11" fillId="0" borderId="0" xfId="1" applyNumberFormat="1" applyFont="1" applyBorder="1" applyAlignment="1">
      <alignment horizontal="center" vertical="center" wrapText="1" readingOrder="1"/>
    </xf>
    <xf numFmtId="0" fontId="10" fillId="0" borderId="4" xfId="0" applyFont="1" applyFill="1" applyBorder="1" applyAlignment="1">
      <alignment wrapText="1"/>
    </xf>
    <xf numFmtId="16" fontId="8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" fillId="0" borderId="0" xfId="0" applyFont="1"/>
    <xf numFmtId="1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/>
  </cellXfs>
  <cellStyles count="2">
    <cellStyle name="Normal" xfId="0" builtinId="0"/>
    <cellStyle name="Normal 2" xfId="1" xr:uid="{C94882E8-F25E-4ECB-9480-A1C17A06C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3245-ABE2-4D46-8140-F6D47CA04E0F}">
  <dimension ref="A1:K12"/>
  <sheetViews>
    <sheetView zoomScale="110" zoomScaleNormal="110" workbookViewId="0">
      <selection activeCell="H2" sqref="H2:J2"/>
    </sheetView>
  </sheetViews>
  <sheetFormatPr defaultRowHeight="13.8"/>
  <cols>
    <col min="2" max="2" width="10.69921875" bestFit="1" customWidth="1"/>
    <col min="3" max="3" width="20.3984375" customWidth="1"/>
    <col min="4" max="4" width="10.69921875" customWidth="1"/>
    <col min="5" max="5" width="28.19921875" customWidth="1"/>
    <col min="6" max="6" width="23.8984375" customWidth="1"/>
    <col min="7" max="7" width="24.8984375" customWidth="1"/>
  </cols>
  <sheetData>
    <row r="1" spans="1:11">
      <c r="A1" s="12" t="s">
        <v>12</v>
      </c>
      <c r="B1" s="13" t="s">
        <v>10</v>
      </c>
      <c r="C1" s="14" t="s">
        <v>9</v>
      </c>
      <c r="D1" s="13" t="s">
        <v>13</v>
      </c>
      <c r="E1" s="14" t="s">
        <v>8</v>
      </c>
      <c r="F1" s="14" t="s">
        <v>16</v>
      </c>
      <c r="G1" s="14" t="s">
        <v>17</v>
      </c>
      <c r="H1" s="15" t="s">
        <v>18</v>
      </c>
      <c r="I1" s="15" t="s">
        <v>20</v>
      </c>
      <c r="J1" s="15" t="s">
        <v>19</v>
      </c>
      <c r="K1" s="16"/>
    </row>
    <row r="2" spans="1:11" ht="39.6">
      <c r="A2" s="17">
        <v>1</v>
      </c>
      <c r="B2" s="18">
        <v>45566</v>
      </c>
      <c r="C2" s="19" t="s">
        <v>30</v>
      </c>
      <c r="D2" s="20"/>
      <c r="E2" s="21" t="s">
        <v>25</v>
      </c>
      <c r="F2" s="19" t="s">
        <v>26</v>
      </c>
      <c r="G2" s="19" t="s">
        <v>31</v>
      </c>
      <c r="H2" s="22">
        <v>305572</v>
      </c>
      <c r="I2" s="23">
        <v>33</v>
      </c>
      <c r="J2" s="23" t="s">
        <v>24</v>
      </c>
      <c r="K2" s="16" t="s">
        <v>78</v>
      </c>
    </row>
    <row r="3" spans="1:11" ht="66">
      <c r="A3" s="17">
        <v>2</v>
      </c>
      <c r="B3" s="18">
        <f>B2+1</f>
        <v>45567</v>
      </c>
      <c r="C3" s="19"/>
      <c r="D3" s="20"/>
      <c r="E3" s="19" t="s">
        <v>54</v>
      </c>
      <c r="F3" s="19" t="s">
        <v>55</v>
      </c>
      <c r="G3" s="19" t="s">
        <v>53</v>
      </c>
      <c r="H3" s="23"/>
      <c r="I3" s="23"/>
      <c r="J3" s="23"/>
      <c r="K3" s="16"/>
    </row>
    <row r="4" spans="1:11" ht="55.5" customHeight="1">
      <c r="A4" s="17">
        <v>3</v>
      </c>
      <c r="B4" s="18">
        <f t="shared" ref="B4:B11" si="0">B3+1</f>
        <v>45568</v>
      </c>
      <c r="C4" s="24"/>
      <c r="D4" s="25" t="s">
        <v>7</v>
      </c>
      <c r="E4" s="26" t="s">
        <v>28</v>
      </c>
      <c r="F4" s="24" t="s">
        <v>27</v>
      </c>
      <c r="G4" s="19" t="s">
        <v>79</v>
      </c>
      <c r="H4" s="27"/>
      <c r="I4" s="27"/>
      <c r="J4" s="28"/>
      <c r="K4" s="16"/>
    </row>
    <row r="5" spans="1:11" ht="39.6">
      <c r="A5" s="17">
        <f t="shared" ref="A5:A11" si="1">A4+1</f>
        <v>4</v>
      </c>
      <c r="B5" s="18">
        <f t="shared" si="0"/>
        <v>45569</v>
      </c>
      <c r="C5" s="21" t="s">
        <v>14</v>
      </c>
      <c r="D5" s="29">
        <v>0.58333333333333337</v>
      </c>
      <c r="E5" s="26" t="s">
        <v>21</v>
      </c>
      <c r="F5" s="30" t="s">
        <v>62</v>
      </c>
      <c r="G5" s="30" t="s">
        <v>22</v>
      </c>
      <c r="H5" s="31"/>
      <c r="I5" s="32"/>
      <c r="J5" s="33"/>
      <c r="K5" s="16"/>
    </row>
    <row r="6" spans="1:11" ht="93" customHeight="1">
      <c r="A6" s="17">
        <f t="shared" si="1"/>
        <v>5</v>
      </c>
      <c r="B6" s="18">
        <f t="shared" si="0"/>
        <v>45570</v>
      </c>
      <c r="C6" s="34" t="s">
        <v>6</v>
      </c>
      <c r="D6" s="29" t="s">
        <v>15</v>
      </c>
      <c r="E6" s="26" t="s">
        <v>80</v>
      </c>
      <c r="F6" s="35" t="s">
        <v>81</v>
      </c>
      <c r="G6" s="30"/>
      <c r="H6" s="16"/>
      <c r="I6" s="16"/>
      <c r="J6" s="16"/>
      <c r="K6" s="16"/>
    </row>
    <row r="7" spans="1:11" ht="26.4">
      <c r="A7" s="17">
        <f t="shared" si="1"/>
        <v>6</v>
      </c>
      <c r="B7" s="18">
        <f t="shared" si="0"/>
        <v>45571</v>
      </c>
      <c r="C7" s="36" t="s">
        <v>5</v>
      </c>
      <c r="D7" s="29">
        <v>0.54166666666666663</v>
      </c>
      <c r="E7" s="2" t="s">
        <v>85</v>
      </c>
      <c r="F7" s="37" t="s">
        <v>63</v>
      </c>
      <c r="G7" s="16"/>
      <c r="H7" s="16"/>
      <c r="I7" s="16"/>
      <c r="J7" s="16"/>
      <c r="K7" s="16"/>
    </row>
    <row r="8" spans="1:11" ht="52.8">
      <c r="A8" s="17">
        <f t="shared" si="1"/>
        <v>7</v>
      </c>
      <c r="B8" s="18">
        <f t="shared" si="0"/>
        <v>45572</v>
      </c>
      <c r="C8" s="38" t="s">
        <v>4</v>
      </c>
      <c r="D8" s="25">
        <v>0.75</v>
      </c>
      <c r="E8" s="39" t="s">
        <v>23</v>
      </c>
      <c r="F8" s="40" t="s">
        <v>86</v>
      </c>
      <c r="G8" s="16"/>
      <c r="H8" s="16"/>
      <c r="I8" s="16"/>
      <c r="J8" s="16"/>
      <c r="K8" s="16"/>
    </row>
    <row r="9" spans="1:11" ht="66">
      <c r="A9" s="17">
        <f t="shared" si="1"/>
        <v>8</v>
      </c>
      <c r="B9" s="18">
        <f t="shared" si="0"/>
        <v>45573</v>
      </c>
      <c r="C9" s="36" t="s">
        <v>3</v>
      </c>
      <c r="D9" s="29" t="s">
        <v>2</v>
      </c>
      <c r="E9" s="30" t="s">
        <v>82</v>
      </c>
      <c r="F9" s="41" t="s">
        <v>87</v>
      </c>
      <c r="G9" s="35" t="s">
        <v>83</v>
      </c>
      <c r="H9" s="16"/>
      <c r="I9" s="16"/>
      <c r="J9" s="16"/>
      <c r="K9" s="16"/>
    </row>
    <row r="10" spans="1:11" ht="79.2">
      <c r="A10" s="17">
        <f t="shared" si="1"/>
        <v>9</v>
      </c>
      <c r="B10" s="18">
        <f t="shared" si="0"/>
        <v>45574</v>
      </c>
      <c r="C10" s="24"/>
      <c r="D10" s="25" t="s">
        <v>1</v>
      </c>
      <c r="E10" s="42" t="s">
        <v>11</v>
      </c>
      <c r="F10" s="43" t="s">
        <v>88</v>
      </c>
      <c r="G10" s="35" t="s">
        <v>84</v>
      </c>
      <c r="H10" s="16"/>
      <c r="I10" s="16"/>
      <c r="J10" s="16"/>
      <c r="K10" s="16"/>
    </row>
    <row r="11" spans="1:11" ht="27.6">
      <c r="A11" s="17">
        <f t="shared" si="1"/>
        <v>10</v>
      </c>
      <c r="B11" s="18">
        <f t="shared" si="0"/>
        <v>45575</v>
      </c>
      <c r="C11" s="21" t="s">
        <v>0</v>
      </c>
      <c r="D11" s="29"/>
      <c r="E11" s="44" t="s">
        <v>29</v>
      </c>
      <c r="F11" s="30" t="s">
        <v>73</v>
      </c>
      <c r="G11" s="30"/>
      <c r="H11" s="16"/>
      <c r="I11" s="16"/>
      <c r="J11" s="16"/>
      <c r="K11" s="16"/>
    </row>
    <row r="12" spans="1:11">
      <c r="A12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D1ED-308B-434B-A41A-5306410FA404}">
  <dimension ref="B2:H31"/>
  <sheetViews>
    <sheetView topLeftCell="A10" workbookViewId="0">
      <selection activeCell="B2" sqref="B2:C3"/>
    </sheetView>
  </sheetViews>
  <sheetFormatPr defaultRowHeight="13.8"/>
  <cols>
    <col min="2" max="2" width="9.8984375" bestFit="1" customWidth="1"/>
  </cols>
  <sheetData>
    <row r="2" spans="2:8" ht="18.600000000000001">
      <c r="B2" s="11" t="s">
        <v>20</v>
      </c>
      <c r="C2" s="11">
        <v>33</v>
      </c>
      <c r="H2" s="9">
        <v>4.1607000000000003</v>
      </c>
    </row>
    <row r="3" spans="2:8" ht="18.600000000000001">
      <c r="B3" s="11" t="s">
        <v>32</v>
      </c>
      <c r="C3" s="11">
        <f>350+350</f>
        <v>700</v>
      </c>
      <c r="H3" s="9">
        <v>4.4513999999999996</v>
      </c>
    </row>
    <row r="5" spans="2:8">
      <c r="B5" t="s">
        <v>33</v>
      </c>
      <c r="C5" t="s">
        <v>34</v>
      </c>
      <c r="D5" t="s">
        <v>35</v>
      </c>
      <c r="E5" t="s">
        <v>36</v>
      </c>
    </row>
    <row r="6" spans="2:8" ht="55.2">
      <c r="B6" s="4">
        <v>45566</v>
      </c>
      <c r="C6" s="1" t="s">
        <v>37</v>
      </c>
      <c r="E6">
        <v>4961.8</v>
      </c>
      <c r="F6" t="s">
        <v>38</v>
      </c>
      <c r="G6" t="s">
        <v>56</v>
      </c>
    </row>
    <row r="7" spans="2:8" ht="55.2">
      <c r="B7" t="s">
        <v>39</v>
      </c>
      <c r="C7" s="1" t="s">
        <v>40</v>
      </c>
      <c r="D7">
        <f>166*2/2+4*2+6+45</f>
        <v>225</v>
      </c>
      <c r="F7" t="s">
        <v>38</v>
      </c>
      <c r="G7" t="s">
        <v>59</v>
      </c>
    </row>
    <row r="8" spans="2:8" ht="41.4">
      <c r="B8" s="6">
        <v>45566</v>
      </c>
      <c r="C8" s="1" t="s">
        <v>57</v>
      </c>
      <c r="E8">
        <v>50</v>
      </c>
      <c r="F8" t="s">
        <v>38</v>
      </c>
      <c r="G8" t="s">
        <v>60</v>
      </c>
    </row>
    <row r="9" spans="2:8" ht="41.4">
      <c r="B9" s="6">
        <v>45567</v>
      </c>
      <c r="C9" s="1" t="s">
        <v>58</v>
      </c>
      <c r="D9">
        <v>60</v>
      </c>
      <c r="F9" t="s">
        <v>38</v>
      </c>
      <c r="G9" t="s">
        <v>60</v>
      </c>
    </row>
    <row r="10" spans="2:8" ht="27.6">
      <c r="B10" s="4">
        <v>45567</v>
      </c>
      <c r="C10" s="1" t="s">
        <v>41</v>
      </c>
      <c r="D10" s="5"/>
      <c r="E10">
        <v>874.6</v>
      </c>
      <c r="F10" t="s">
        <v>38</v>
      </c>
      <c r="G10" t="s">
        <v>60</v>
      </c>
    </row>
    <row r="11" spans="2:8">
      <c r="B11" t="s">
        <v>39</v>
      </c>
      <c r="C11" s="1" t="s">
        <v>61</v>
      </c>
      <c r="D11" s="5">
        <v>6</v>
      </c>
    </row>
    <row r="12" spans="2:8" ht="55.2">
      <c r="B12" s="6">
        <v>45569</v>
      </c>
      <c r="C12" s="1" t="s">
        <v>42</v>
      </c>
      <c r="E12" s="8">
        <v>800</v>
      </c>
      <c r="F12" t="s">
        <v>72</v>
      </c>
      <c r="G12" t="s">
        <v>64</v>
      </c>
    </row>
    <row r="13" spans="2:8" ht="55.2">
      <c r="B13" s="6">
        <v>45569</v>
      </c>
      <c r="C13" s="1" t="s">
        <v>43</v>
      </c>
      <c r="D13" s="8">
        <v>14.5</v>
      </c>
      <c r="F13" t="s">
        <v>72</v>
      </c>
      <c r="G13" t="s">
        <v>65</v>
      </c>
    </row>
    <row r="14" spans="2:8" ht="41.4">
      <c r="B14" s="6">
        <v>45570</v>
      </c>
      <c r="C14" s="1" t="s">
        <v>44</v>
      </c>
      <c r="D14">
        <v>10.5</v>
      </c>
      <c r="F14" t="s">
        <v>72</v>
      </c>
      <c r="G14" t="s">
        <v>64</v>
      </c>
    </row>
    <row r="15" spans="2:8" ht="41.4">
      <c r="B15" s="6">
        <v>45571</v>
      </c>
      <c r="C15" s="1" t="s">
        <v>45</v>
      </c>
      <c r="E15">
        <v>770</v>
      </c>
      <c r="F15" t="s">
        <v>72</v>
      </c>
      <c r="G15" t="s">
        <v>64</v>
      </c>
    </row>
    <row r="16" spans="2:8" ht="41.4">
      <c r="B16" s="6">
        <v>45571</v>
      </c>
      <c r="C16" s="1" t="s">
        <v>46</v>
      </c>
      <c r="E16">
        <v>160</v>
      </c>
      <c r="F16" t="s">
        <v>72</v>
      </c>
      <c r="G16" t="s">
        <v>64</v>
      </c>
    </row>
    <row r="17" spans="2:7" ht="27.6">
      <c r="B17" s="6">
        <v>45572</v>
      </c>
      <c r="C17" s="1" t="s">
        <v>47</v>
      </c>
      <c r="E17">
        <v>950</v>
      </c>
      <c r="F17" t="s">
        <v>72</v>
      </c>
      <c r="G17" t="s">
        <v>64</v>
      </c>
    </row>
    <row r="18" spans="2:7" ht="41.4">
      <c r="B18" s="6">
        <v>45573</v>
      </c>
      <c r="C18" s="1" t="s">
        <v>66</v>
      </c>
      <c r="E18" s="5">
        <v>250</v>
      </c>
      <c r="F18" t="s">
        <v>72</v>
      </c>
      <c r="G18" t="s">
        <v>60</v>
      </c>
    </row>
    <row r="19" spans="2:7" ht="27.6">
      <c r="B19" s="6">
        <v>45573</v>
      </c>
      <c r="C19" s="1" t="s">
        <v>48</v>
      </c>
      <c r="E19">
        <v>620</v>
      </c>
      <c r="F19" t="s">
        <v>72</v>
      </c>
      <c r="G19" t="s">
        <v>64</v>
      </c>
    </row>
    <row r="20" spans="2:7" ht="41.4">
      <c r="B20" s="6">
        <v>45574</v>
      </c>
      <c r="C20" s="1" t="s">
        <v>49</v>
      </c>
      <c r="D20">
        <v>10</v>
      </c>
      <c r="F20" t="s">
        <v>72</v>
      </c>
      <c r="G20" t="s">
        <v>64</v>
      </c>
    </row>
    <row r="21" spans="2:7" ht="96.6">
      <c r="B21" s="6">
        <v>45574</v>
      </c>
      <c r="C21" s="1" t="s">
        <v>50</v>
      </c>
      <c r="E21">
        <v>980</v>
      </c>
      <c r="F21" t="s">
        <v>72</v>
      </c>
      <c r="G21" t="s">
        <v>64</v>
      </c>
    </row>
    <row r="22" spans="2:7" ht="41.4">
      <c r="B22" s="6">
        <v>45574</v>
      </c>
      <c r="C22" s="1" t="s">
        <v>67</v>
      </c>
      <c r="D22">
        <v>11</v>
      </c>
      <c r="F22" t="s">
        <v>72</v>
      </c>
      <c r="G22" t="s">
        <v>68</v>
      </c>
    </row>
    <row r="23" spans="2:7" ht="27.6">
      <c r="B23" s="6">
        <v>45575</v>
      </c>
      <c r="C23" s="1" t="s">
        <v>69</v>
      </c>
      <c r="E23">
        <v>240</v>
      </c>
      <c r="F23" t="s">
        <v>72</v>
      </c>
      <c r="G23" t="s">
        <v>68</v>
      </c>
    </row>
    <row r="24" spans="2:7" ht="69">
      <c r="C24" s="1" t="s">
        <v>51</v>
      </c>
      <c r="D24">
        <v>17</v>
      </c>
      <c r="F24" t="s">
        <v>72</v>
      </c>
      <c r="G24" t="s">
        <v>64</v>
      </c>
    </row>
    <row r="25" spans="2:7" ht="41.4">
      <c r="C25" s="1" t="s">
        <v>52</v>
      </c>
      <c r="E25">
        <v>90</v>
      </c>
      <c r="F25" t="s">
        <v>72</v>
      </c>
      <c r="G25" t="s">
        <v>64</v>
      </c>
    </row>
    <row r="26" spans="2:7" ht="41.4">
      <c r="C26" s="1" t="s">
        <v>74</v>
      </c>
      <c r="E26">
        <v>850</v>
      </c>
      <c r="F26" t="s">
        <v>72</v>
      </c>
      <c r="G26" t="s">
        <v>64</v>
      </c>
    </row>
    <row r="27" spans="2:7">
      <c r="C27" s="1" t="s">
        <v>70</v>
      </c>
      <c r="D27">
        <v>10</v>
      </c>
      <c r="F27" t="s">
        <v>72</v>
      </c>
    </row>
    <row r="28" spans="2:7" ht="27.6">
      <c r="C28" s="1" t="s">
        <v>71</v>
      </c>
      <c r="E28">
        <v>450</v>
      </c>
      <c r="F28" t="s">
        <v>72</v>
      </c>
    </row>
    <row r="29" spans="2:7">
      <c r="C29" s="1" t="s">
        <v>75</v>
      </c>
      <c r="D29">
        <f>SUM(D6:D10)+E29/C2</f>
        <v>463.37575757575758</v>
      </c>
      <c r="E29">
        <f>SUM(E6:E10)</f>
        <v>5886.4000000000005</v>
      </c>
    </row>
    <row r="30" spans="2:7" ht="27.6">
      <c r="C30" s="1" t="s">
        <v>76</v>
      </c>
      <c r="D30">
        <f>SUM(D11:D28)+E30/C2</f>
        <v>265.66666666666663</v>
      </c>
      <c r="E30">
        <f>SUM(E11:E28)</f>
        <v>6160</v>
      </c>
    </row>
    <row r="31" spans="2:7">
      <c r="C31" s="10" t="s">
        <v>77</v>
      </c>
      <c r="D31" s="7">
        <f>D29*H3/H2+D30</f>
        <v>761.41758532764356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1F82-1D99-4E3B-9528-8C90877954F9}">
  <dimension ref="B4:E12"/>
  <sheetViews>
    <sheetView tabSelected="1" workbookViewId="0">
      <selection activeCell="E12" sqref="E12"/>
    </sheetView>
  </sheetViews>
  <sheetFormatPr defaultRowHeight="13.8"/>
  <sheetData>
    <row r="4" spans="2:5" ht="26.4">
      <c r="B4" s="22">
        <v>305572</v>
      </c>
      <c r="C4" s="23">
        <v>33</v>
      </c>
      <c r="D4" s="23" t="s">
        <v>24</v>
      </c>
      <c r="E4" t="s">
        <v>89</v>
      </c>
    </row>
    <row r="5" spans="2:5" ht="27.6">
      <c r="B5" t="s">
        <v>90</v>
      </c>
      <c r="C5" t="s">
        <v>34</v>
      </c>
      <c r="D5" t="s">
        <v>91</v>
      </c>
      <c r="E5" s="1" t="s">
        <v>92</v>
      </c>
    </row>
    <row r="6" spans="2:5">
      <c r="B6" s="6">
        <v>45567</v>
      </c>
      <c r="C6" s="1" t="s">
        <v>96</v>
      </c>
      <c r="D6">
        <v>25</v>
      </c>
      <c r="E6">
        <f>D6*15</f>
        <v>375</v>
      </c>
    </row>
    <row r="7" spans="2:5" ht="27.6">
      <c r="C7" s="1" t="s">
        <v>71</v>
      </c>
      <c r="E7">
        <v>400</v>
      </c>
    </row>
    <row r="8" spans="2:5" ht="41.4">
      <c r="B8" s="6">
        <v>45558</v>
      </c>
      <c r="C8" s="1" t="s">
        <v>66</v>
      </c>
      <c r="E8" s="8">
        <v>250</v>
      </c>
    </row>
    <row r="9" spans="2:5" ht="27.6">
      <c r="C9" s="1" t="s">
        <v>93</v>
      </c>
      <c r="E9">
        <v>200</v>
      </c>
    </row>
    <row r="10" spans="2:5">
      <c r="E10" s="45">
        <f>SUM(E6:E9)</f>
        <v>1225</v>
      </c>
    </row>
    <row r="11" spans="2:5">
      <c r="C11" s="1" t="s">
        <v>94</v>
      </c>
      <c r="E11" s="46">
        <f>196*9*3.7/4.1</f>
        <v>1591.9024390243903</v>
      </c>
    </row>
    <row r="12" spans="2:5">
      <c r="C12" s="47" t="s">
        <v>95</v>
      </c>
      <c r="D12" s="45"/>
      <c r="E12" s="48">
        <f>E10+E11</f>
        <v>2816.9024390243903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day to day</vt:lpstr>
      <vt:lpstr>cost</vt:lpstr>
      <vt:lpstr>budjet for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 </cp:lastModifiedBy>
  <cp:lastPrinted>2024-09-29T10:11:35Z</cp:lastPrinted>
  <dcterms:created xsi:type="dcterms:W3CDTF">2024-05-19T12:22:24Z</dcterms:created>
  <dcterms:modified xsi:type="dcterms:W3CDTF">2024-10-01T17:46:48Z</dcterms:modified>
</cp:coreProperties>
</file>