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805E57FD-1F10-4843-A43C-94893153CBC4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day to day" sheetId="1" r:id="rId1"/>
    <sheet name="budjet for guide" sheetId="2" r:id="rId2"/>
    <sheet name="cos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D16" i="3"/>
  <c r="D16" i="2"/>
  <c r="E14" i="2"/>
  <c r="D14" i="2"/>
  <c r="D18" i="2" l="1"/>
  <c r="D17" i="3"/>
  <c r="B5" i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<sst xmlns="http://schemas.openxmlformats.org/spreadsheetml/2006/main" count="94" uniqueCount="78">
  <si>
    <t>Arrivel</t>
  </si>
  <si>
    <t>Departure</t>
  </si>
  <si>
    <t>Day</t>
  </si>
  <si>
    <t>Date</t>
  </si>
  <si>
    <t>Itenarary</t>
  </si>
  <si>
    <t>Tips</t>
  </si>
  <si>
    <t>Water first day</t>
  </si>
  <si>
    <t>Rüdesheim little train</t>
  </si>
  <si>
    <t>Rüdesheim museum</t>
  </si>
  <si>
    <t>Emergency</t>
  </si>
  <si>
    <t>Castle</t>
  </si>
  <si>
    <t>Rüdesheim cable car</t>
  </si>
  <si>
    <t>Etgar- 2 minibusses</t>
  </si>
  <si>
    <t>Eshel 8 days 196 dollar</t>
  </si>
  <si>
    <t xml:space="preserve">City tour by foot </t>
  </si>
  <si>
    <t>coach hours</t>
  </si>
  <si>
    <t>service provider</t>
  </si>
  <si>
    <t>Notes</t>
  </si>
  <si>
    <t>Guide</t>
  </si>
  <si>
    <t>p.file</t>
  </si>
  <si>
    <t>amount of pax</t>
  </si>
  <si>
    <t>Voyages Emile Weber sàrl
+352 356575327
myriam.zenners@ew.lu</t>
  </si>
  <si>
    <t>Winery</t>
  </si>
  <si>
    <t>cost pp</t>
  </si>
  <si>
    <t>cost per group</t>
  </si>
  <si>
    <t>spent</t>
  </si>
  <si>
    <t>balance</t>
  </si>
  <si>
    <t>total</t>
  </si>
  <si>
    <t>date</t>
  </si>
  <si>
    <t>service</t>
  </si>
  <si>
    <t>pax</t>
  </si>
  <si>
    <t>coach DUS</t>
  </si>
  <si>
    <t>Winary</t>
  </si>
  <si>
    <t>bus trier</t>
  </si>
  <si>
    <t>Edgar</t>
  </si>
  <si>
    <t>castle cochem</t>
  </si>
  <si>
    <t>Rudesheim train</t>
  </si>
  <si>
    <t>Rudesheim music cabinet</t>
  </si>
  <si>
    <t>Rudesheim cable car</t>
  </si>
  <si>
    <t>Globus</t>
  </si>
  <si>
    <t>coach Bernkastel</t>
  </si>
  <si>
    <t>VIVA Clea</t>
  </si>
  <si>
    <t>FRA</t>
  </si>
  <si>
    <t>09:00 - 16:00</t>
  </si>
  <si>
    <t>Bus from FRA AP to Cologne LH691 04:45 - 08:20 .city tour, then Transfer to Dusseldort for a tour. Embark ar 16:00</t>
  </si>
  <si>
    <t>XX</t>
  </si>
  <si>
    <t xml:space="preserve">walking tour
</t>
  </si>
  <si>
    <t>No coach needed</t>
  </si>
  <si>
    <t>Bernkastel 16:00</t>
  </si>
  <si>
    <t>Bernkastel 22:00</t>
  </si>
  <si>
    <t>09:00 transfer to Traben Traback. City tour. Then wine testing at Weingut Emil Franz Chandrima and Kai. Am Bahnhof 24
56841 Traben-Trarbach 11:30 3 wine tasting. Return to ship for lunch. Afternoon take the Landshut Express for visit at the Landshut. return to ship and free time</t>
  </si>
  <si>
    <t>09:00 - 12:30</t>
  </si>
  <si>
    <t>Schweich Bei Trier 04:00</t>
  </si>
  <si>
    <t>Zell 13:00</t>
  </si>
  <si>
    <t>Cologne 03:00</t>
  </si>
  <si>
    <t>Bus at 08:00-12:30 go to Luxenburg city tour. Back to luch at 12:30 and then Trier city tour by bus 13:30-18:80</t>
  </si>
  <si>
    <t>08:00 - 18:00</t>
  </si>
  <si>
    <t xml:space="preserve">walking tour in Zell
</t>
  </si>
  <si>
    <t>Cochem 12:30</t>
  </si>
  <si>
    <t>Koblenz 13:30</t>
  </si>
  <si>
    <t>Raichsburg Castel + transfer</t>
  </si>
  <si>
    <t>08:30 Pick up from ship AND DRIVE TO Frankfurt city for a tour.LH690 18:00 - 23:10</t>
  </si>
  <si>
    <t>15:45 transfer by Edgar to Cochem castle visit is confirmed at 16:15. Return to ship</t>
  </si>
  <si>
    <t>Moshe / Matsliyah  - +972-544652308</t>
  </si>
  <si>
    <t>25.08.2024</t>
  </si>
  <si>
    <t>27.08.24</t>
  </si>
  <si>
    <t>28.07.24</t>
  </si>
  <si>
    <t>30.07.24</t>
  </si>
  <si>
    <t>30.07.25</t>
  </si>
  <si>
    <t>30.07.26</t>
  </si>
  <si>
    <t>30.07.27</t>
  </si>
  <si>
    <t>01.09.24</t>
  </si>
  <si>
    <t>30.07.28</t>
  </si>
  <si>
    <r>
      <rPr>
        <sz val="11"/>
        <color theme="9"/>
        <rFont val="Calibri"/>
        <family val="2"/>
      </rPr>
      <t>Globus</t>
    </r>
    <r>
      <rPr>
        <sz val="11"/>
        <color theme="1"/>
        <rFont val="Calibri"/>
        <family val="2"/>
      </rPr>
      <t xml:space="preserve"> 3 wines at 10€</t>
    </r>
  </si>
  <si>
    <t>portage</t>
  </si>
  <si>
    <t>10.09.24</t>
  </si>
  <si>
    <t>Portage</t>
  </si>
  <si>
    <t xml:space="preserve">CREDIT FROM LAST TRIP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</si>
</sst>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rgb="FF333333"/>
      <name val="Calibri"/>
      <family val="2"/>
      <scheme val="minor"/>
    </font>
    <font>
      <sz val="11"/>
      <color theme="1"/>
      <name val="Aptos"/>
    </font>
    <font>
      <sz val="10"/>
      <color theme="1"/>
      <name val="Univers Condensed (PCL6)"/>
    </font>
    <font>
      <sz val="11"/>
      <color theme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4" borderId="0" xfId="0" applyFill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/>
    <xf numFmtId="0" fontId="6" fillId="0" borderId="1" xfId="0" applyFont="1" applyBorder="1"/>
    <xf numFmtId="0" fontId="6" fillId="4" borderId="1" xfId="0" applyFont="1" applyFill="1" applyBorder="1"/>
    <xf numFmtId="0" fontId="8" fillId="5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5" borderId="1" xfId="0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/>
    <xf numFmtId="0" fontId="0" fillId="0" borderId="0" xfId="0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5" borderId="0" xfId="0" applyFont="1" applyFill="1"/>
    <xf numFmtId="0" fontId="2" fillId="5" borderId="1" xfId="0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left"/>
    </xf>
    <xf numFmtId="20" fontId="6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6" borderId="0" xfId="0" applyFont="1" applyFill="1"/>
    <xf numFmtId="0" fontId="0" fillId="6" borderId="0" xfId="0" applyFill="1"/>
    <xf numFmtId="0" fontId="0" fillId="5" borderId="0" xfId="0" applyFill="1"/>
    <xf numFmtId="0" fontId="0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0" xfId="0" applyNumberFormat="1" applyFill="1" applyBorder="1" applyAlignment="1">
      <alignment horizontal="center" vertical="center"/>
    </xf>
    <xf numFmtId="0" fontId="2" fillId="6" borderId="0" xfId="0" applyNumberFormat="1" applyFont="1" applyFill="1" applyBorder="1" applyAlignment="1">
      <alignment horizontal="center" vertical="center"/>
    </xf>
    <xf numFmtId="0" fontId="6" fillId="6" borderId="0" xfId="0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0" fontId="9" fillId="4" borderId="1" xfId="0" applyFont="1" applyFill="1" applyBorder="1"/>
    <xf numFmtId="0" fontId="6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5" borderId="0" xfId="0" applyFill="1" applyAlignment="1">
      <alignment wrapText="1"/>
    </xf>
    <xf numFmtId="0" fontId="2" fillId="0" borderId="0" xfId="0" applyFont="1"/>
    <xf numFmtId="0" fontId="0" fillId="0" borderId="0" xfId="0" applyAlignment="1"/>
    <xf numFmtId="14" fontId="7" fillId="0" borderId="1" xfId="4" applyNumberFormat="1" applyBorder="1"/>
    <xf numFmtId="0" fontId="11" fillId="0" borderId="0" xfId="0" applyFont="1" applyAlignment="1">
      <alignment vertical="center" wrapText="1"/>
    </xf>
    <xf numFmtId="0" fontId="6" fillId="0" borderId="0" xfId="0" applyFont="1"/>
    <xf numFmtId="0" fontId="12" fillId="0" borderId="0" xfId="0" applyFont="1" applyAlignment="1">
      <alignment horizontal="left" vertical="center" readingOrder="1"/>
    </xf>
    <xf numFmtId="0" fontId="6" fillId="0" borderId="0" xfId="0" applyFont="1" applyAlignment="1">
      <alignment wrapText="1"/>
    </xf>
    <xf numFmtId="0" fontId="13" fillId="0" borderId="10" xfId="0" applyFont="1" applyFill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6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5">
    <cellStyle name="40% - Accent4" xfId="2" builtinId="43"/>
    <cellStyle name="60% - Accent3" xfId="1" builtinId="40"/>
    <cellStyle name="Hyperlink" xfId="4" builtinId="8"/>
    <cellStyle name="Normal" xfId="0" builtinId="0"/>
    <cellStyle name="Normal 2" xfId="3" xr:uid="{6B080053-689B-4C9C-ADD3-8FB2E7BD1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I6" sqref="I6"/>
    </sheetView>
  </sheetViews>
  <sheetFormatPr defaultRowHeight="15"/>
  <cols>
    <col min="1" max="1" width="13.42578125" customWidth="1"/>
    <col min="2" max="2" width="13.42578125" style="11" bestFit="1" customWidth="1"/>
    <col min="3" max="3" width="21.42578125" customWidth="1"/>
    <col min="4" max="4" width="19.5703125" style="16" customWidth="1"/>
    <col min="5" max="5" width="39.7109375" style="2" customWidth="1"/>
    <col min="6" max="6" width="15.85546875" bestFit="1" customWidth="1"/>
    <col min="7" max="7" width="14.42578125" bestFit="1" customWidth="1"/>
    <col min="9" max="9" width="12.7109375" customWidth="1"/>
  </cols>
  <sheetData>
    <row r="1" spans="1:11">
      <c r="A1" s="8" t="s">
        <v>41</v>
      </c>
      <c r="B1" s="9"/>
      <c r="C1" s="58"/>
      <c r="D1" s="58"/>
      <c r="E1" s="60"/>
      <c r="F1" s="61"/>
      <c r="G1" s="61"/>
      <c r="H1" s="62"/>
    </row>
    <row r="2" spans="1:11">
      <c r="A2" s="52">
        <v>45529</v>
      </c>
      <c r="B2" s="10"/>
      <c r="C2" s="59"/>
      <c r="D2" s="59"/>
      <c r="E2" s="63"/>
      <c r="F2" s="64"/>
      <c r="G2" s="64"/>
      <c r="H2" s="65"/>
    </row>
    <row r="3" spans="1:11" ht="30">
      <c r="A3" s="19" t="s">
        <v>2</v>
      </c>
      <c r="B3" s="20" t="s">
        <v>3</v>
      </c>
      <c r="C3" s="14" t="s">
        <v>0</v>
      </c>
      <c r="D3" s="17" t="s">
        <v>1</v>
      </c>
      <c r="E3" s="14" t="s">
        <v>4</v>
      </c>
      <c r="F3" s="15" t="s">
        <v>15</v>
      </c>
      <c r="G3" s="15" t="s">
        <v>16</v>
      </c>
      <c r="H3" s="13" t="s">
        <v>17</v>
      </c>
      <c r="I3" t="s">
        <v>18</v>
      </c>
      <c r="J3" s="2" t="s">
        <v>20</v>
      </c>
      <c r="K3" t="s">
        <v>19</v>
      </c>
    </row>
    <row r="4" spans="1:11" ht="64.150000000000006" customHeight="1">
      <c r="A4" s="18">
        <v>1</v>
      </c>
      <c r="B4" s="12">
        <v>45894</v>
      </c>
      <c r="C4" s="3" t="s">
        <v>42</v>
      </c>
      <c r="D4" s="21">
        <v>0.6875</v>
      </c>
      <c r="E4" s="4" t="s">
        <v>44</v>
      </c>
      <c r="F4" s="41" t="s">
        <v>43</v>
      </c>
      <c r="G4" s="42" t="s">
        <v>39</v>
      </c>
      <c r="H4" s="43"/>
      <c r="I4" s="57" t="s">
        <v>63</v>
      </c>
      <c r="J4">
        <v>17</v>
      </c>
      <c r="K4" s="53">
        <v>303803</v>
      </c>
    </row>
    <row r="5" spans="1:11" ht="30">
      <c r="A5" s="18">
        <v>2</v>
      </c>
      <c r="B5" s="12">
        <f>B4+1</f>
        <v>45895</v>
      </c>
      <c r="C5" s="6" t="s">
        <v>48</v>
      </c>
      <c r="D5" s="22" t="s">
        <v>45</v>
      </c>
      <c r="E5" s="4" t="s">
        <v>46</v>
      </c>
      <c r="F5" s="3" t="s">
        <v>47</v>
      </c>
      <c r="G5" s="3"/>
      <c r="H5" s="3"/>
    </row>
    <row r="6" spans="1:11" ht="120">
      <c r="A6" s="18">
        <v>3</v>
      </c>
      <c r="B6" s="12">
        <f t="shared" ref="B6:B11" si="0">B5+1</f>
        <v>45896</v>
      </c>
      <c r="C6" s="6" t="s">
        <v>45</v>
      </c>
      <c r="D6" s="6" t="s">
        <v>49</v>
      </c>
      <c r="E6" s="4" t="s">
        <v>50</v>
      </c>
      <c r="F6" s="54" t="s">
        <v>51</v>
      </c>
      <c r="G6" s="66" t="s">
        <v>73</v>
      </c>
      <c r="H6" s="3"/>
    </row>
    <row r="7" spans="1:11" ht="150">
      <c r="A7" s="18">
        <v>4</v>
      </c>
      <c r="B7" s="12">
        <f t="shared" si="0"/>
        <v>45897</v>
      </c>
      <c r="C7" s="5" t="s">
        <v>52</v>
      </c>
      <c r="D7" s="21" t="s">
        <v>45</v>
      </c>
      <c r="E7" s="4" t="s">
        <v>55</v>
      </c>
      <c r="F7" t="s">
        <v>56</v>
      </c>
      <c r="G7" s="56" t="s">
        <v>21</v>
      </c>
      <c r="H7" s="3"/>
    </row>
    <row r="8" spans="1:11" ht="30">
      <c r="A8" s="18">
        <v>5</v>
      </c>
      <c r="B8" s="12">
        <f t="shared" si="0"/>
        <v>45898</v>
      </c>
      <c r="C8" s="7" t="s">
        <v>53</v>
      </c>
      <c r="D8" s="21" t="s">
        <v>45</v>
      </c>
      <c r="E8" s="4" t="s">
        <v>57</v>
      </c>
      <c r="F8" s="3" t="s">
        <v>47</v>
      </c>
      <c r="G8" s="47"/>
      <c r="H8" s="3"/>
    </row>
    <row r="9" spans="1:11" ht="45">
      <c r="A9" s="18">
        <v>6</v>
      </c>
      <c r="B9" s="12">
        <f t="shared" si="0"/>
        <v>45899</v>
      </c>
      <c r="C9" s="44" t="s">
        <v>58</v>
      </c>
      <c r="D9" s="21" t="s">
        <v>45</v>
      </c>
      <c r="E9" s="4" t="s">
        <v>62</v>
      </c>
      <c r="F9" s="46"/>
      <c r="G9" s="47" t="s">
        <v>60</v>
      </c>
      <c r="H9" s="3"/>
    </row>
    <row r="10" spans="1:11">
      <c r="A10" s="18">
        <v>7</v>
      </c>
      <c r="B10" s="12">
        <f t="shared" si="0"/>
        <v>45900</v>
      </c>
      <c r="C10" s="5" t="s">
        <v>59</v>
      </c>
      <c r="D10" s="21">
        <v>0.89583333333333337</v>
      </c>
      <c r="E10" s="48" t="s">
        <v>14</v>
      </c>
      <c r="F10" s="3" t="s">
        <v>47</v>
      </c>
      <c r="G10" s="3"/>
      <c r="H10" s="3"/>
    </row>
    <row r="11" spans="1:11" ht="30">
      <c r="A11" s="18">
        <v>8</v>
      </c>
      <c r="B11" s="12">
        <f t="shared" si="0"/>
        <v>45901</v>
      </c>
      <c r="C11" s="5" t="s">
        <v>54</v>
      </c>
      <c r="D11" s="23"/>
      <c r="E11" s="4" t="s">
        <v>61</v>
      </c>
      <c r="F11" s="41"/>
      <c r="G11" s="42" t="s">
        <v>39</v>
      </c>
      <c r="H11" s="45"/>
      <c r="I11" s="1"/>
    </row>
    <row r="13" spans="1:11">
      <c r="A13" s="55"/>
    </row>
    <row r="14" spans="1:11">
      <c r="A14" s="55"/>
    </row>
    <row r="15" spans="1:11">
      <c r="A15" s="55"/>
    </row>
    <row r="16" spans="1:11">
      <c r="A16" s="55"/>
    </row>
    <row r="17" spans="1:1">
      <c r="A17" s="55"/>
    </row>
    <row r="18" spans="1:1">
      <c r="A18" s="55"/>
    </row>
    <row r="19" spans="1:1">
      <c r="A19" s="55"/>
    </row>
    <row r="20" spans="1:1">
      <c r="A20" s="55"/>
    </row>
  </sheetData>
  <mergeCells count="3">
    <mergeCell ref="C1:C2"/>
    <mergeCell ref="E1:H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8667-59DD-4843-925C-5318FFCF789B}">
  <dimension ref="C2:L28"/>
  <sheetViews>
    <sheetView workbookViewId="0">
      <selection activeCell="A14" sqref="A14"/>
    </sheetView>
  </sheetViews>
  <sheetFormatPr defaultRowHeight="15"/>
  <cols>
    <col min="3" max="3" width="20.85546875" bestFit="1" customWidth="1"/>
    <col min="4" max="4" width="14.42578125" customWidth="1"/>
    <col min="8" max="8" width="12.28515625" style="11" customWidth="1"/>
    <col min="9" max="9" width="30.42578125" bestFit="1" customWidth="1"/>
  </cols>
  <sheetData>
    <row r="2" spans="3:12">
      <c r="I2" s="11"/>
    </row>
    <row r="3" spans="3:12" ht="26.25">
      <c r="C3" s="57" t="s">
        <v>63</v>
      </c>
      <c r="D3" s="53">
        <v>303803</v>
      </c>
      <c r="E3" s="26">
        <v>17</v>
      </c>
      <c r="H3" s="32"/>
      <c r="I3" s="32"/>
    </row>
    <row r="4" spans="3:12" ht="30">
      <c r="C4" s="19"/>
      <c r="D4" s="26" t="s">
        <v>23</v>
      </c>
      <c r="E4" s="49" t="s">
        <v>24</v>
      </c>
      <c r="F4" s="26" t="s">
        <v>25</v>
      </c>
      <c r="G4" s="32" t="s">
        <v>26</v>
      </c>
      <c r="H4" s="32"/>
      <c r="I4" s="24"/>
      <c r="J4" s="25"/>
      <c r="K4" s="25"/>
      <c r="L4" s="25"/>
    </row>
    <row r="5" spans="3:12">
      <c r="C5" t="s">
        <v>5</v>
      </c>
      <c r="E5">
        <v>150</v>
      </c>
      <c r="G5" s="32"/>
      <c r="H5" s="32"/>
      <c r="I5" s="25"/>
      <c r="J5" s="25"/>
      <c r="K5" s="25"/>
      <c r="L5" s="25"/>
    </row>
    <row r="6" spans="3:12">
      <c r="C6" t="s">
        <v>6</v>
      </c>
      <c r="D6">
        <v>2</v>
      </c>
      <c r="E6">
        <v>34</v>
      </c>
      <c r="G6" s="32"/>
      <c r="H6" s="32"/>
      <c r="I6" s="25"/>
      <c r="J6" s="25"/>
      <c r="K6" s="25"/>
      <c r="L6" s="25"/>
    </row>
    <row r="7" spans="3:12">
      <c r="C7" t="s">
        <v>22</v>
      </c>
      <c r="D7" s="27">
        <v>10</v>
      </c>
      <c r="E7">
        <v>170</v>
      </c>
      <c r="G7" s="32"/>
      <c r="H7" s="32"/>
      <c r="I7" s="25"/>
      <c r="J7" s="25"/>
      <c r="K7" s="25"/>
      <c r="L7" s="25"/>
    </row>
    <row r="8" spans="3:12">
      <c r="C8" t="s">
        <v>12</v>
      </c>
      <c r="E8">
        <v>300</v>
      </c>
      <c r="G8" s="32"/>
      <c r="H8" s="32"/>
      <c r="I8" s="25"/>
      <c r="J8" s="25"/>
      <c r="K8" s="25"/>
      <c r="L8" s="25"/>
    </row>
    <row r="9" spans="3:12">
      <c r="C9" t="s">
        <v>10</v>
      </c>
      <c r="D9">
        <v>9</v>
      </c>
      <c r="E9">
        <v>153</v>
      </c>
      <c r="G9" s="32"/>
      <c r="H9" s="32"/>
      <c r="I9" s="25"/>
      <c r="J9" s="25"/>
      <c r="K9" s="25"/>
      <c r="L9" s="25"/>
    </row>
    <row r="10" spans="3:12">
      <c r="C10" t="s">
        <v>7</v>
      </c>
      <c r="D10">
        <v>4.5</v>
      </c>
      <c r="E10">
        <v>76.5</v>
      </c>
      <c r="G10" s="32"/>
      <c r="H10" s="32"/>
      <c r="I10" s="25"/>
      <c r="J10" s="25"/>
      <c r="K10" s="25"/>
      <c r="L10" s="25"/>
    </row>
    <row r="11" spans="3:12">
      <c r="C11" t="s">
        <v>8</v>
      </c>
      <c r="D11">
        <v>10</v>
      </c>
      <c r="E11">
        <v>170</v>
      </c>
      <c r="G11" s="32"/>
      <c r="H11" s="32"/>
      <c r="I11" s="25"/>
      <c r="J11" s="25"/>
      <c r="K11" s="25"/>
      <c r="L11" s="24"/>
    </row>
    <row r="12" spans="3:12">
      <c r="C12" t="s">
        <v>11</v>
      </c>
      <c r="D12">
        <v>9</v>
      </c>
      <c r="E12">
        <v>153</v>
      </c>
      <c r="G12" s="32"/>
      <c r="H12" s="32"/>
    </row>
    <row r="13" spans="3:12">
      <c r="C13" t="s">
        <v>9</v>
      </c>
      <c r="E13">
        <v>200</v>
      </c>
      <c r="H13" s="32"/>
      <c r="I13" s="32"/>
    </row>
    <row r="14" spans="3:12">
      <c r="C14" s="26" t="s">
        <v>27</v>
      </c>
      <c r="D14" s="19">
        <f>SUM(D6:D12)*E3</f>
        <v>756.5</v>
      </c>
      <c r="E14" s="19">
        <f>SUM(E5:E13)</f>
        <v>1406.5</v>
      </c>
      <c r="F14" s="26"/>
      <c r="G14" s="26"/>
      <c r="H14" s="33"/>
      <c r="I14" s="33"/>
    </row>
    <row r="15" spans="3:12">
      <c r="H15" s="32"/>
    </row>
    <row r="16" spans="3:12">
      <c r="C16" s="19" t="s">
        <v>13</v>
      </c>
      <c r="D16" s="26">
        <f>196*8*3.7/4</f>
        <v>1450.4</v>
      </c>
      <c r="E16" s="26"/>
      <c r="F16" s="26"/>
      <c r="G16" s="26"/>
      <c r="H16" s="32"/>
    </row>
    <row r="17" spans="3:9">
      <c r="H17" s="32"/>
    </row>
    <row r="18" spans="3:9">
      <c r="C18" s="50" t="s">
        <v>27</v>
      </c>
      <c r="D18" s="50">
        <f>D16+D14+E14</f>
        <v>3613.4</v>
      </c>
      <c r="E18" s="31"/>
      <c r="F18" s="31"/>
      <c r="H18" s="37"/>
      <c r="I18" s="25"/>
    </row>
    <row r="19" spans="3:9">
      <c r="C19" s="30"/>
      <c r="D19" s="28"/>
      <c r="H19" s="38"/>
      <c r="I19" s="25"/>
    </row>
    <row r="20" spans="3:9">
      <c r="C20" s="28"/>
      <c r="D20" s="28"/>
      <c r="H20" s="39"/>
      <c r="I20" s="25"/>
    </row>
    <row r="21" spans="3:9">
      <c r="C21" s="28"/>
      <c r="D21" s="29"/>
      <c r="H21" s="39"/>
      <c r="I21" s="25"/>
    </row>
    <row r="22" spans="3:9">
      <c r="H22" s="40"/>
      <c r="I22" s="25"/>
    </row>
    <row r="23" spans="3:9">
      <c r="H23" s="35"/>
    </row>
    <row r="24" spans="3:9">
      <c r="H24" s="34"/>
    </row>
    <row r="25" spans="3:9">
      <c r="H25" s="34"/>
    </row>
    <row r="26" spans="3:9">
      <c r="H26" s="34"/>
    </row>
    <row r="27" spans="3:9">
      <c r="H27" s="34"/>
    </row>
    <row r="28" spans="3:9">
      <c r="H28" s="3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6CFA-75E0-4D3D-8D2F-19C4921CA0EB}">
  <dimension ref="A1:F17"/>
  <sheetViews>
    <sheetView tabSelected="1" workbookViewId="0">
      <selection activeCell="K14" sqref="K14"/>
    </sheetView>
  </sheetViews>
  <sheetFormatPr defaultRowHeight="15"/>
  <cols>
    <col min="2" max="2" width="11.140625" customWidth="1"/>
    <col min="3" max="3" width="16.5703125" customWidth="1"/>
  </cols>
  <sheetData>
    <row r="1" spans="1:6">
      <c r="B1" s="73" t="s">
        <v>30</v>
      </c>
      <c r="C1" s="73">
        <v>17</v>
      </c>
    </row>
    <row r="2" spans="1:6">
      <c r="A2" s="51"/>
    </row>
    <row r="3" spans="1:6" ht="29.25" customHeight="1">
      <c r="B3" s="68" t="s">
        <v>28</v>
      </c>
      <c r="C3" s="68" t="s">
        <v>29</v>
      </c>
      <c r="D3" s="68" t="s">
        <v>23</v>
      </c>
      <c r="E3" s="68" t="s">
        <v>24</v>
      </c>
      <c r="F3" s="68"/>
    </row>
    <row r="4" spans="1:6">
      <c r="B4" s="69" t="s">
        <v>64</v>
      </c>
      <c r="C4" s="11" t="s">
        <v>31</v>
      </c>
      <c r="D4" s="11"/>
      <c r="E4" s="70">
        <v>1497</v>
      </c>
      <c r="F4" s="11"/>
    </row>
    <row r="5" spans="1:6">
      <c r="B5" s="69" t="s">
        <v>64</v>
      </c>
      <c r="C5" s="11" t="s">
        <v>74</v>
      </c>
      <c r="D5" s="11"/>
      <c r="E5" s="70"/>
      <c r="F5" s="74" t="s">
        <v>77</v>
      </c>
    </row>
    <row r="6" spans="1:6">
      <c r="B6" s="69" t="s">
        <v>65</v>
      </c>
      <c r="C6" s="11" t="s">
        <v>32</v>
      </c>
      <c r="D6" s="11">
        <v>10</v>
      </c>
      <c r="E6" s="11"/>
      <c r="F6" s="11"/>
    </row>
    <row r="7" spans="1:6">
      <c r="B7" s="69" t="s">
        <v>65</v>
      </c>
      <c r="C7" s="67" t="s">
        <v>40</v>
      </c>
      <c r="D7" s="11"/>
      <c r="E7" s="70">
        <v>809</v>
      </c>
      <c r="F7" s="11"/>
    </row>
    <row r="8" spans="1:6">
      <c r="B8" s="69" t="s">
        <v>66</v>
      </c>
      <c r="C8" s="11" t="s">
        <v>33</v>
      </c>
      <c r="D8" s="11"/>
      <c r="E8" s="11">
        <v>765</v>
      </c>
      <c r="F8" s="11"/>
    </row>
    <row r="9" spans="1:6">
      <c r="B9" s="69" t="s">
        <v>67</v>
      </c>
      <c r="C9" s="11" t="s">
        <v>34</v>
      </c>
      <c r="D9" s="11"/>
      <c r="E9" s="11">
        <v>300</v>
      </c>
      <c r="F9" s="11"/>
    </row>
    <row r="10" spans="1:6">
      <c r="B10" s="69" t="s">
        <v>68</v>
      </c>
      <c r="C10" s="11" t="s">
        <v>35</v>
      </c>
      <c r="D10" s="11">
        <v>9</v>
      </c>
      <c r="E10" s="11"/>
      <c r="F10" s="11"/>
    </row>
    <row r="11" spans="1:6">
      <c r="B11" s="69" t="s">
        <v>69</v>
      </c>
      <c r="C11" s="67" t="s">
        <v>36</v>
      </c>
      <c r="D11" s="11">
        <v>4.5</v>
      </c>
      <c r="E11" s="11"/>
      <c r="F11" s="11"/>
    </row>
    <row r="12" spans="1:6" ht="30">
      <c r="B12" s="69" t="s">
        <v>70</v>
      </c>
      <c r="C12" s="67" t="s">
        <v>37</v>
      </c>
      <c r="D12" s="11">
        <v>8.5</v>
      </c>
      <c r="E12" s="11"/>
      <c r="F12" s="11"/>
    </row>
    <row r="13" spans="1:6" ht="30">
      <c r="B13" s="69" t="s">
        <v>72</v>
      </c>
      <c r="C13" s="67" t="s">
        <v>38</v>
      </c>
      <c r="D13" s="11">
        <v>9</v>
      </c>
      <c r="E13" s="11"/>
      <c r="F13" s="11"/>
    </row>
    <row r="14" spans="1:6">
      <c r="B14" s="69" t="s">
        <v>71</v>
      </c>
      <c r="C14" s="11" t="s">
        <v>31</v>
      </c>
      <c r="D14" s="11"/>
      <c r="E14" s="70">
        <v>1457</v>
      </c>
      <c r="F14" s="11"/>
    </row>
    <row r="15" spans="1:6">
      <c r="B15" s="69" t="s">
        <v>75</v>
      </c>
      <c r="C15" s="11" t="s">
        <v>76</v>
      </c>
      <c r="D15" s="11"/>
      <c r="E15" s="70"/>
      <c r="F15" s="74" t="s">
        <v>77</v>
      </c>
    </row>
    <row r="16" spans="1:6">
      <c r="B16" s="11"/>
      <c r="C16" s="11"/>
      <c r="D16" s="11">
        <f>SUM(D4:D14)</f>
        <v>41</v>
      </c>
      <c r="E16" s="11">
        <f>SUM(E4:E14)/C1</f>
        <v>284</v>
      </c>
      <c r="F16" s="11"/>
    </row>
    <row r="17" spans="2:6">
      <c r="B17" s="11"/>
      <c r="C17" s="71" t="s">
        <v>23</v>
      </c>
      <c r="D17" s="72">
        <f>D16+E16</f>
        <v>325</v>
      </c>
      <c r="E17" s="11"/>
      <c r="F17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 to day</vt:lpstr>
      <vt:lpstr>budjet for guide</vt:lpstr>
      <vt:lpstr>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2024-08-19T06:37:29Z</dcterms:modified>
</cp:coreProperties>
</file>