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xr:revisionPtr revIDLastSave="0" documentId="13_ncr:1_{DA7817AC-3C75-49DB-AC23-418BA39385E2}" xr6:coauthVersionLast="36" xr6:coauthVersionMax="36" xr10:uidLastSave="{00000000-0000-0000-0000-000000000000}"/>
  <bookViews>
    <workbookView xWindow="0" yWindow="0" windowWidth="22260" windowHeight="12648" xr2:uid="{00000000-000D-0000-FFFF-FFFF00000000}"/>
  </bookViews>
  <sheets>
    <sheet name="day to day" sheetId="1" r:id="rId1"/>
    <sheet name="cost" sheetId="3" r:id="rId2"/>
    <sheet name="cash for guide" sheetId="2"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3" i="2" l="1"/>
  <c r="E51" i="2"/>
  <c r="E48" i="2"/>
  <c r="E45" i="2"/>
  <c r="E46" i="2"/>
  <c r="E47" i="2"/>
  <c r="E32" i="2"/>
  <c r="E36" i="2"/>
  <c r="E34" i="2"/>
  <c r="E37" i="2" s="1"/>
  <c r="E23" i="2"/>
  <c r="E19" i="2"/>
  <c r="E21" i="2" s="1"/>
  <c r="E24" i="2" s="1"/>
  <c r="E11" i="2"/>
  <c r="E7" i="2"/>
  <c r="E54" i="2" l="1"/>
  <c r="C19" i="1"/>
  <c r="E18" i="3" l="1"/>
  <c r="D18" i="3"/>
  <c r="E9" i="2" l="1"/>
  <c r="E12" i="2" l="1"/>
  <c r="D16" i="3" l="1"/>
  <c r="E16" i="3" s="1"/>
  <c r="D5" i="3"/>
  <c r="E5" i="3" s="1"/>
  <c r="C8" i="1" l="1"/>
  <c r="C9" i="1" l="1"/>
  <c r="C10" i="1" s="1"/>
  <c r="C11" i="1" s="1"/>
  <c r="C13" i="1" l="1"/>
  <c r="C14" i="1" s="1"/>
  <c r="C15" i="1" s="1"/>
  <c r="C16" i="1" s="1"/>
  <c r="C17" i="1" s="1"/>
  <c r="C18" i="1" s="1"/>
  <c r="C20" i="1" s="1"/>
  <c r="C21" i="1" s="1"/>
  <c r="C22" i="1" s="1"/>
  <c r="C12" i="1"/>
</calcChain>
</file>

<file path=xl/sharedStrings.xml><?xml version="1.0" encoding="utf-8"?>
<sst xmlns="http://schemas.openxmlformats.org/spreadsheetml/2006/main" count="178" uniqueCount="103">
  <si>
    <t>Arrivel</t>
  </si>
  <si>
    <t>Departure</t>
  </si>
  <si>
    <t>Day</t>
  </si>
  <si>
    <t>Date</t>
  </si>
  <si>
    <t>Itenarary</t>
  </si>
  <si>
    <t>Rüdesheim little train</t>
  </si>
  <si>
    <t>Rüdesheim museum</t>
  </si>
  <si>
    <t>Emergency</t>
  </si>
  <si>
    <t>Rüdesheim cable car</t>
  </si>
  <si>
    <t>coach hours</t>
  </si>
  <si>
    <t>service provider</t>
  </si>
  <si>
    <t>Notes</t>
  </si>
  <si>
    <t>Guide</t>
  </si>
  <si>
    <t>p.file</t>
  </si>
  <si>
    <t>amount of pax</t>
  </si>
  <si>
    <t>portrage</t>
  </si>
  <si>
    <t>pax</t>
  </si>
  <si>
    <t>date</t>
  </si>
  <si>
    <t>service</t>
  </si>
  <si>
    <t>Coach</t>
  </si>
  <si>
    <t>cost PP</t>
  </si>
  <si>
    <t>COST PER GROUP</t>
  </si>
  <si>
    <t>BUDJET</t>
  </si>
  <si>
    <t>Wine testing</t>
  </si>
  <si>
    <t>Edgar Transfer</t>
  </si>
  <si>
    <t>transfer to Wisbaden</t>
  </si>
  <si>
    <t>cost pp</t>
  </si>
  <si>
    <t>cost per group</t>
  </si>
  <si>
    <t>spent</t>
  </si>
  <si>
    <t>total</t>
  </si>
  <si>
    <t>transfer to wine testing</t>
  </si>
  <si>
    <t>CC</t>
  </si>
  <si>
    <t>INVOICE</t>
  </si>
  <si>
    <t xml:space="preserve">CASH </t>
  </si>
  <si>
    <t>TRANSFER Trier</t>
  </si>
  <si>
    <t>cable car Cochem</t>
  </si>
  <si>
    <t>Porto Mirante</t>
  </si>
  <si>
    <t>Avraham Farchy/ 972 52-890-4171</t>
  </si>
  <si>
    <t>Matzliach/moshe 972 54-465-2308</t>
  </si>
  <si>
    <t>Israel Harari 972 54-669-9819</t>
  </si>
  <si>
    <t>pollak/Zvika</t>
  </si>
  <si>
    <t>Group Nu. 1</t>
  </si>
  <si>
    <t>Lisbon</t>
  </si>
  <si>
    <t>Group</t>
  </si>
  <si>
    <t>Group Nu. 2</t>
  </si>
  <si>
    <t>Group Nu. 3</t>
  </si>
  <si>
    <t>Group Nu. 4</t>
  </si>
  <si>
    <t>transfer from AP TO hotel</t>
  </si>
  <si>
    <t>Maribel</t>
  </si>
  <si>
    <t>Group Nu.4</t>
  </si>
  <si>
    <t>city tour and transfer from AP</t>
  </si>
  <si>
    <r>
      <t>09h00</t>
    </r>
    <r>
      <rPr>
        <sz val="10"/>
        <color theme="1"/>
        <rFont val="Bookman Old Style"/>
        <family val="1"/>
      </rPr>
      <t xml:space="preserve"> – Departure for a </t>
    </r>
    <r>
      <rPr>
        <b/>
        <sz val="10"/>
        <color theme="1"/>
        <rFont val="Bookman Old Style"/>
        <family val="1"/>
      </rPr>
      <t>full day visit of Lisbon</t>
    </r>
    <r>
      <rPr>
        <sz val="10"/>
        <color theme="1"/>
        <rFont val="Bookman Old Style"/>
        <family val="1"/>
      </rPr>
      <t xml:space="preserve"> including the Belem quarter with the church of Jeronimos Monastery, Belem Tower ( exterior visit ), the Monument to the Discoveries and then head back to the city centre to enjoy a short walking tour through the most ancient quarter of Lisbon :  Alfama. Enjoy some free time in Rossio square and finally pass by Restauradores square, Avenida da Liberdade, Marquês de Pombal square and stop at Eduardo VII Park to admire the beautiful view over the city. Finally return to your hotel. 19h30 – Depart for a nice dinner at Restaurant Degust’Ar Lisboa. 
20h00 – Dinner will be served </t>
    </r>
  </si>
  <si>
    <r>
      <t>09h00</t>
    </r>
    <r>
      <rPr>
        <sz val="10"/>
        <color theme="1"/>
        <rFont val="Bookman Old Style"/>
        <family val="1"/>
      </rPr>
      <t xml:space="preserve"> – Departure for a full day visit of Lisbon including the Belem quarter with the church of Jeronimos Monastery, Belem Tower ( exterior visit ), the Monument to the Discoveries and then head back to the city centre to enjoy a short walking tour through the most ancient quarter of Lisbon :  Alfama. Enjoy some free time in Rossio square and finally pass by Restauradores square, Avenida da Liberdade, Marquês de Pombal square and stop at Eduardo VII Park to admire the beautiful view over the city. Finally return to your hotel</t>
    </r>
  </si>
  <si>
    <t>Group Nu. 1 + 2</t>
  </si>
  <si>
    <r>
      <t xml:space="preserve">Today we’ll continue exploring the unique beauty of Lisbon. We’ll Visit the old cathedral located in the special “Alfama” neighborhood, with its Tile covered buildings. We will walk along the “Tagos” river In the new and modern “Park of The Nations”. Having a lunch break in the food market, “Time- Out Lisbon”. Later driving to the old part of the city “Belem” (Bethlehem), visit Jeronimo’s monastery, beautiful Portuguese Gothic church. By the riverbank we will learn about the history of exploring the oceans in The Discoveries Monument. Not far from there, the Belem tower, a 500-year-old architecture marvel. Tasting the culinary highlight of Lisbon, “Pasteis De Belem” in 1800’s pastry café. </t>
    </r>
    <r>
      <rPr>
        <sz val="10"/>
        <color rgb="FF0070C0"/>
        <rFont val="Century Gothic"/>
        <family val="2"/>
      </rPr>
      <t xml:space="preserve">During the evening, we will enjoy dinner in local restaurant 19h30 – Transfer from the hotel to restaurant SUD or similar </t>
    </r>
  </si>
  <si>
    <t>full day bus</t>
  </si>
  <si>
    <r>
      <t>08h30</t>
    </r>
    <r>
      <rPr>
        <sz val="10"/>
        <color theme="1"/>
        <rFont val="Bookman Old Style"/>
        <family val="1"/>
      </rPr>
      <t xml:space="preserve"> – Departure heading north with the first stop in </t>
    </r>
    <r>
      <rPr>
        <b/>
        <sz val="10"/>
        <color theme="1"/>
        <rFont val="Bookman Old Style"/>
        <family val="1"/>
      </rPr>
      <t>Obidos</t>
    </r>
    <r>
      <rPr>
        <sz val="10"/>
        <color theme="1"/>
        <rFont val="Bookman Old Style"/>
        <family val="1"/>
      </rPr>
      <t xml:space="preserve"> – a charming village that still keeps its medieval walls – walking tour through its picturesque streets – then continue to </t>
    </r>
    <r>
      <rPr>
        <b/>
        <sz val="10"/>
        <color theme="1"/>
        <rFont val="Bookman Old Style"/>
        <family val="1"/>
      </rPr>
      <t>Nazaré</t>
    </r>
    <r>
      <rPr>
        <sz val="10"/>
        <color theme="1"/>
        <rFont val="Bookman Old Style"/>
        <family val="1"/>
      </rPr>
      <t xml:space="preserve"> – famous fishing town – stop at the </t>
    </r>
    <r>
      <rPr>
        <b/>
        <sz val="10"/>
        <color theme="1"/>
        <rFont val="Bookman Old Style"/>
        <family val="1"/>
      </rPr>
      <t>Belvedere Sitio</t>
    </r>
    <r>
      <rPr>
        <sz val="10"/>
        <color theme="1"/>
        <rFont val="Bookman Old Style"/>
        <family val="1"/>
      </rPr>
      <t xml:space="preserve"> to admire the view over the ocean – continue to Coimbra.  Time free for lunch in Coimbra. </t>
    </r>
    <r>
      <rPr>
        <b/>
        <sz val="10"/>
        <color theme="1"/>
        <rFont val="Bookman Old Style"/>
        <family val="1"/>
      </rPr>
      <t xml:space="preserve"> 14h20 – Meet with your local guide TBA for the visit of the University of Coimbra including the famous Library from the 18th century. Embarkation</t>
    </r>
  </si>
  <si>
    <t>Group 1+2+3</t>
  </si>
  <si>
    <t>Porto</t>
  </si>
  <si>
    <t>all 4 groups</t>
  </si>
  <si>
    <r>
      <t>09h00</t>
    </r>
    <r>
      <rPr>
        <sz val="10"/>
        <color theme="1"/>
        <rFont val="Bookman Old Style"/>
        <family val="1"/>
      </rPr>
      <t xml:space="preserve"> -  Depart for a visit of the city of </t>
    </r>
    <r>
      <rPr>
        <b/>
        <sz val="10"/>
        <color theme="1"/>
        <rFont val="Bookman Old Style"/>
        <family val="1"/>
      </rPr>
      <t>Porto</t>
    </r>
    <r>
      <rPr>
        <sz val="10"/>
        <color theme="1"/>
        <rFont val="Bookman Old Style"/>
        <family val="1"/>
      </rPr>
      <t xml:space="preserve"> including the visit of </t>
    </r>
    <r>
      <rPr>
        <b/>
        <sz val="10"/>
        <color theme="1"/>
        <rFont val="Bookman Old Style"/>
        <family val="1"/>
      </rPr>
      <t>Bolsa Palace</t>
    </r>
    <r>
      <rPr>
        <sz val="10"/>
        <color theme="1"/>
        <rFont val="Bookman Old Style"/>
        <family val="1"/>
      </rPr>
      <t xml:space="preserve"> and then panoramic drive through </t>
    </r>
    <r>
      <rPr>
        <b/>
        <sz val="10"/>
        <color theme="1"/>
        <rFont val="Bookman Old Style"/>
        <family val="1"/>
      </rPr>
      <t>Avenida dos Aliados</t>
    </r>
    <r>
      <rPr>
        <sz val="10"/>
        <color theme="1"/>
        <rFont val="Bookman Old Style"/>
        <family val="1"/>
      </rPr>
      <t xml:space="preserve">, passing by </t>
    </r>
    <r>
      <rPr>
        <b/>
        <sz val="10"/>
        <color theme="1"/>
        <rFont val="Bookman Old Style"/>
        <family val="1"/>
      </rPr>
      <t>Torre dos Clerigos</t>
    </r>
    <r>
      <rPr>
        <sz val="10"/>
        <color theme="1"/>
        <rFont val="Bookman Old Style"/>
        <family val="1"/>
      </rPr>
      <t xml:space="preserve">, </t>
    </r>
    <r>
      <rPr>
        <b/>
        <sz val="10"/>
        <color theme="1"/>
        <rFont val="Bookman Old Style"/>
        <family val="1"/>
      </rPr>
      <t>São Bento Train</t>
    </r>
    <r>
      <rPr>
        <sz val="10"/>
        <color theme="1"/>
        <rFont val="Bookman Old Style"/>
        <family val="1"/>
      </rPr>
      <t xml:space="preserve"> station and the </t>
    </r>
    <r>
      <rPr>
        <b/>
        <sz val="10"/>
        <color theme="1"/>
        <rFont val="Bookman Old Style"/>
        <family val="1"/>
      </rPr>
      <t>Cathedral</t>
    </r>
    <r>
      <rPr>
        <sz val="10"/>
        <color theme="1"/>
        <rFont val="Bookman Old Style"/>
        <family val="1"/>
      </rPr>
      <t xml:space="preserve"> as well as the historical quarter of </t>
    </r>
    <r>
      <rPr>
        <b/>
        <sz val="10"/>
        <color theme="1"/>
        <rFont val="Bookman Old Style"/>
        <family val="1"/>
      </rPr>
      <t>Ribeira.</t>
    </r>
    <r>
      <rPr>
        <sz val="10"/>
        <color theme="1"/>
        <rFont val="Bookman Old Style"/>
        <family val="1"/>
      </rPr>
      <t xml:space="preserve"> </t>
    </r>
  </si>
  <si>
    <t>porto 12:00</t>
  </si>
  <si>
    <t xml:space="preserve">embark at 13:30 </t>
  </si>
  <si>
    <t>depat from Peso da Régua at 07:00. depar from Pocinho at 14:15</t>
  </si>
  <si>
    <t>arrive to Pocinho at 13:45 arrive at Vega de Terron at 16:00</t>
  </si>
  <si>
    <r>
      <t>14h00</t>
    </r>
    <r>
      <rPr>
        <sz val="10"/>
        <color theme="1"/>
        <rFont val="Bookman Old Style"/>
        <family val="1"/>
      </rPr>
      <t xml:space="preserve"> – Disembark in Pocinho and depart for the visit of the charming town of </t>
    </r>
    <r>
      <rPr>
        <b/>
        <sz val="10"/>
        <color theme="1"/>
        <rFont val="Bookman Old Style"/>
        <family val="1"/>
      </rPr>
      <t>Castelo Rodrigo and Marofa Belvedere Point.  Visit also the Côa Museum. The museum is part of the facilities belonging to the Vale do Côa Archaeological Park and uses state-of-the-art technology to present a view of the Côa Valley's cave art, particularly from the Palaeolithic era (+/- 25,000 to 12,000 years ago).</t>
    </r>
  </si>
  <si>
    <t>Vega de Terron</t>
  </si>
  <si>
    <t>Pocinho 08:30</t>
  </si>
  <si>
    <t xml:space="preserve"> Pinhão 13:30</t>
  </si>
  <si>
    <t xml:space="preserve"> Pinhão 10:00</t>
  </si>
  <si>
    <t>Regua 11:30 / Peso da Régua 12:30</t>
  </si>
  <si>
    <r>
      <t>09h00</t>
    </r>
    <r>
      <rPr>
        <sz val="10"/>
        <color theme="1"/>
        <rFont val="Bookman Old Style"/>
        <family val="1"/>
      </rPr>
      <t xml:space="preserve"> – Disembark in Pinhão and depart for a visit to the beautiful </t>
    </r>
    <r>
      <rPr>
        <b/>
        <sz val="10"/>
        <color theme="1"/>
        <rFont val="Bookman Old Style"/>
        <family val="1"/>
      </rPr>
      <t>Mateus Palace</t>
    </r>
    <r>
      <rPr>
        <sz val="10"/>
        <color theme="1"/>
        <rFont val="Bookman Old Style"/>
        <family val="1"/>
      </rPr>
      <t>.</t>
    </r>
    <r>
      <rPr>
        <b/>
        <sz val="10"/>
        <color theme="1"/>
        <rFont val="Bookman Old Style"/>
        <family val="1"/>
      </rPr>
      <t xml:space="preserve"> 10h00 - Guided visit of the interior of the Palace and free visit of the Gardens and Chapel included. 12h30 – Back onboard the ship for lunch. 
14h00 – Disembark again and depart for a visit of the city of Lamego – Visit the Cathedral and the impressive Sanctuary of Nossa Senhora dos Remedios. Return to the ship at Regua</t>
    </r>
  </si>
  <si>
    <t>Pala 9:30</t>
  </si>
  <si>
    <t>Pala 10:00</t>
  </si>
  <si>
    <r>
      <t>15h00</t>
    </r>
    <r>
      <rPr>
        <sz val="10"/>
        <color theme="1"/>
        <rFont val="Bookman Old Style"/>
        <family val="1"/>
      </rPr>
      <t xml:space="preserve"> – Arrival of the ship in Vila Nova de Gaia. </t>
    </r>
    <r>
      <rPr>
        <b/>
        <sz val="10"/>
        <color theme="1"/>
        <rFont val="Bookman Old Style"/>
        <family val="1"/>
      </rPr>
      <t xml:space="preserve"> For the visit of Calém Wine Cellar and Fado show the groups need to have a 15 minutes “break” from each other 16h30 -  Starts the Wine Tasting and Fado Show for all groups as soon as they finish the visit. </t>
    </r>
  </si>
  <si>
    <t>Group Nu. 1+2</t>
  </si>
  <si>
    <t>porto</t>
  </si>
  <si>
    <t>disembark</t>
  </si>
  <si>
    <r>
      <t>08h30</t>
    </r>
    <r>
      <rPr>
        <sz val="10"/>
        <color theme="1"/>
        <rFont val="Bookman Old Style"/>
        <family val="1"/>
      </rPr>
      <t xml:space="preserve"> – Disembark the ship and start driving heading to Lisbon.  First stop in the charming city of Aveiro – known as the Portuguese Venice with all its water canals. Then continue heading south and arrive to Fatima – one of the biggest Christian pilgrimage center of Europe – visit the Sanctuary and the Apparition Chapel. Finally arrive to Lisbon and enjoy some free time for some shopping. </t>
    </r>
    <r>
      <rPr>
        <b/>
        <sz val="10"/>
        <color theme="1"/>
        <rFont val="Bookman Old Style"/>
        <family val="1"/>
      </rPr>
      <t>19h00 – Transfer to Lisbon Airport for your flight back home at 22h30 LY 376</t>
    </r>
  </si>
  <si>
    <r>
      <t>08h15</t>
    </r>
    <r>
      <rPr>
        <sz val="10"/>
        <color theme="1"/>
        <rFont val="Bookman Old Style"/>
        <family val="1"/>
      </rPr>
      <t xml:space="preserve"> – Disembark and departure transfer to Porto Airport for your flight LH 1177 at 12h10. </t>
    </r>
  </si>
  <si>
    <t>?</t>
  </si>
  <si>
    <t>The 2 groups arriving with LY flight :   They are both staying at Hotel Melia Lisboa Oriente 4* and on the 4th September they are eating at Restaurante Degust’Ar Lisboa  (the same as July group</t>
  </si>
  <si>
    <t xml:space="preserve">:   They are staying at Hotel Convent Square 4*  and on the 4th September they are eating at Restaurant SUD Terrazza </t>
  </si>
  <si>
    <t xml:space="preserve">+ 31 850 083 740 </t>
  </si>
  <si>
    <t xml:space="preserve"> portomirante@scylla.com</t>
  </si>
  <si>
    <t>morning City tour 09:00 pick up from the hotel for a city tour. Return to the hotel around 17:30</t>
  </si>
  <si>
    <r>
      <t>21h10</t>
    </r>
    <r>
      <rPr>
        <sz val="10"/>
        <color theme="1"/>
        <rFont val="Bookman Old Style"/>
        <family val="1"/>
      </rPr>
      <t xml:space="preserve"> – Arrival of the Group at Lisbon Airport with flight LY 375. Meet &amp; Greet with your driver and direct transfer to your hotel Melia Lisboa Oriente.  Accomodation and check-in. Porterage service included</t>
    </r>
    <r>
      <rPr>
        <b/>
        <sz val="10"/>
        <color theme="1"/>
        <rFont val="Bookman Old Style"/>
        <family val="1"/>
      </rPr>
      <t xml:space="preserve">. 22h30 - Late buffet dinner at the hotel with drinks included.Overnight in Lisbon </t>
    </r>
  </si>
  <si>
    <r>
      <t>08h00</t>
    </r>
    <r>
      <rPr>
        <sz val="10"/>
        <color theme="1"/>
        <rFont val="Bookman Old Style"/>
        <family val="1"/>
      </rPr>
      <t xml:space="preserve"> – Meet with the bus and depart the ship for a full day excursion to Salamanca.</t>
    </r>
    <r>
      <rPr>
        <b/>
        <sz val="10"/>
        <color theme="1"/>
        <rFont val="Bookman Old Style"/>
        <family val="1"/>
      </rPr>
      <t xml:space="preserve">11h45 ( Spanish local time) – Arrival in Salamanca and meet with the local guide – Mrs TBA and start the walking visit of the city including visit to the University of Salamanca. 14h00 – Lunch will be served at the Restaurant Puerta Catedral ( El Bardo)  in Salamanca with a nice Tapas menu. </t>
    </r>
    <r>
      <rPr>
        <b/>
        <sz val="10"/>
        <color rgb="FFFF0000"/>
        <rFont val="Bookman Old Style"/>
        <family val="1"/>
      </rPr>
      <t>flamenco Show after lunch</t>
    </r>
  </si>
  <si>
    <t>14h30 and go visit the Quinta in mid afternoon with the Wine Tasting and local snacks.  </t>
  </si>
  <si>
    <t>08h30 – Departure heading north with the first stop in Obidos – a charming village that still keeps its medieval walls – walking tour through its picturesque streets – will have a short visit in Batalha – stop at the Belvedere Sitio to admire the view over the ocean – continue to Coimbra.  Time free for lunch in Coimbra. 
14h40 – Meet with your local guide TBA for the visit of the University of Coimbra including the famous Library from the 18th century.</t>
  </si>
  <si>
    <t>group will disembark in in Cais da Pala , go for a tour in Porto ( not returning fort lunch. Continue later to the wine celler</t>
  </si>
  <si>
    <r>
      <rPr>
        <sz val="11"/>
        <color rgb="FFFF0000"/>
        <rFont val="Aptos"/>
        <charset val="177"/>
      </rPr>
      <t>The group arriving with mix flights some with overnight in MAD on the 3/09</t>
    </r>
    <r>
      <rPr>
        <sz val="11"/>
        <color theme="1"/>
        <rFont val="Aptos"/>
      </rPr>
      <t xml:space="preserve">:  They are staying at Hotel Olissippo Oriente 4* and on the 4th September they are eating at Restaurante Pateo 51. </t>
    </r>
  </si>
  <si>
    <r>
      <rPr>
        <b/>
        <sz val="10"/>
        <color rgb="FFFF0000"/>
        <rFont val="Bookman Old Style"/>
        <family val="1"/>
      </rPr>
      <t>pick up according to final flights</t>
    </r>
    <r>
      <rPr>
        <sz val="10"/>
        <color theme="1"/>
        <rFont val="Bookman Old Style"/>
        <family val="1"/>
      </rPr>
      <t xml:space="preserve"> . Meet &amp; Greet with your driver and transfer to your hotel Olissippo Oriente. Accomodation and check-in. Some time free to rest. </t>
    </r>
    <r>
      <rPr>
        <b/>
        <sz val="10"/>
        <color theme="1"/>
        <rFont val="Bookman Old Style"/>
        <family val="1"/>
      </rPr>
      <t>19h30 - Dinner buffet with drinks included will be served at the hotel.Overnight in Lisbon</t>
    </r>
  </si>
  <si>
    <t>tips for restarant 4/09</t>
  </si>
  <si>
    <t>tips for drivers</t>
  </si>
  <si>
    <t xml:space="preserve">Bolsa Palace entrance fee in Porto </t>
  </si>
  <si>
    <t>Eshel 10 days 196 dollar</t>
  </si>
  <si>
    <t>tips for restarant 3+ 4/09</t>
  </si>
  <si>
    <t>3/09 expances</t>
  </si>
  <si>
    <t xml:space="preserve">Batalha Monastery </t>
  </si>
  <si>
    <t>Foz Coa Museum</t>
  </si>
  <si>
    <t>tips for ship CD</t>
  </si>
  <si>
    <t>Eshel 11 days 196 dollar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</si>
</sst>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d/mmm/yy;@"/>
  </numFmts>
  <fonts count="21">
    <font>
      <sz val="11"/>
      <color theme="1"/>
      <name val="Arial"/>
      <family val="2"/>
      <scheme val="minor"/>
    </font>
    <font>
      <sz val="11"/>
      <color theme="1"/>
      <name val="Arial"/>
      <family val="2"/>
      <scheme val="minor"/>
    </font>
    <font>
      <b/>
      <sz val="11"/>
      <color theme="1"/>
      <name val="Arial"/>
      <family val="2"/>
      <scheme val="minor"/>
    </font>
    <font>
      <sz val="11"/>
      <color theme="1"/>
      <name val="Arial"/>
      <family val="2"/>
      <charset val="177"/>
      <scheme val="minor"/>
    </font>
    <font>
      <sz val="12"/>
      <color theme="1"/>
      <name val="Arial"/>
      <family val="2"/>
      <scheme val="minor"/>
    </font>
    <font>
      <sz val="12"/>
      <name val="Arial"/>
      <family val="2"/>
      <scheme val="minor"/>
    </font>
    <font>
      <sz val="11"/>
      <name val="Arial"/>
      <family val="2"/>
      <scheme val="minor"/>
    </font>
    <font>
      <u/>
      <sz val="11"/>
      <color theme="10"/>
      <name val="Arial"/>
      <family val="2"/>
      <scheme val="minor"/>
    </font>
    <font>
      <b/>
      <sz val="11"/>
      <color rgb="FF002060"/>
      <name val="Arial"/>
      <family val="2"/>
      <scheme val="minor"/>
    </font>
    <font>
      <b/>
      <sz val="11"/>
      <name val="Arial"/>
      <family val="2"/>
      <scheme val="minor"/>
    </font>
    <font>
      <b/>
      <sz val="10"/>
      <color theme="1"/>
      <name val="Bookman Old Style"/>
      <family val="1"/>
    </font>
    <font>
      <sz val="10"/>
      <color theme="1"/>
      <name val="Bookman Old Style"/>
      <family val="1"/>
    </font>
    <font>
      <sz val="10"/>
      <color theme="1"/>
      <name val="Century Gothic"/>
      <family val="2"/>
    </font>
    <font>
      <sz val="10"/>
      <color rgb="FF0070C0"/>
      <name val="Century Gothic"/>
      <family val="2"/>
    </font>
    <font>
      <b/>
      <sz val="10"/>
      <color rgb="FFFF0000"/>
      <name val="Bookman Old Style"/>
      <family val="1"/>
    </font>
    <font>
      <sz val="11"/>
      <color rgb="FFFF0000"/>
      <name val="Arial"/>
      <family val="2"/>
      <scheme val="minor"/>
    </font>
    <font>
      <sz val="11"/>
      <color theme="1"/>
      <name val="Aptos"/>
    </font>
    <font>
      <sz val="11"/>
      <color theme="1"/>
      <name val="Georgia"/>
      <family val="1"/>
    </font>
    <font>
      <sz val="12"/>
      <color rgb="FF000000"/>
      <name val="Arial"/>
      <family val="2"/>
      <scheme val="minor"/>
    </font>
    <font>
      <sz val="11"/>
      <color rgb="FFFF0000"/>
      <name val="Aptos"/>
      <charset val="177"/>
    </font>
    <font>
      <sz val="11"/>
      <color theme="1"/>
      <name val="Aptos"/>
      <charset val="177"/>
    </font>
  </fonts>
  <fills count="8">
    <fill>
      <patternFill patternType="none"/>
    </fill>
    <fill>
      <patternFill patternType="gray125"/>
    </fill>
    <fill>
      <patternFill patternType="solid">
        <fgColor theme="6" tint="0.39997558519241921"/>
        <bgColor indexed="65"/>
      </patternFill>
    </fill>
    <fill>
      <patternFill patternType="solid">
        <fgColor theme="7" tint="0.59999389629810485"/>
        <bgColor indexed="65"/>
      </patternFill>
    </fill>
    <fill>
      <patternFill patternType="solid">
        <fgColor theme="0"/>
        <bgColor indexed="64"/>
      </patternFill>
    </fill>
    <fill>
      <patternFill patternType="solid">
        <fgColor theme="9" tint="0.59999389629810485"/>
        <bgColor indexed="64"/>
      </patternFill>
    </fill>
    <fill>
      <patternFill patternType="solid">
        <fgColor theme="2"/>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1" fillId="2" borderId="0" applyNumberFormat="0" applyBorder="0" applyAlignment="0" applyProtection="0"/>
    <xf numFmtId="0" fontId="1" fillId="3" borderId="0" applyNumberFormat="0" applyBorder="0" applyAlignment="0" applyProtection="0"/>
    <xf numFmtId="0" fontId="3" fillId="0" borderId="0"/>
    <xf numFmtId="0" fontId="7" fillId="0" borderId="0" applyNumberFormat="0" applyFill="0" applyBorder="0" applyAlignment="0" applyProtection="0"/>
  </cellStyleXfs>
  <cellXfs count="83">
    <xf numFmtId="0" fontId="0" fillId="0" borderId="0" xfId="0"/>
    <xf numFmtId="0" fontId="0" fillId="4" borderId="0" xfId="0" applyFill="1"/>
    <xf numFmtId="0" fontId="0" fillId="0" borderId="0" xfId="0" applyAlignment="1">
      <alignment wrapText="1"/>
    </xf>
    <xf numFmtId="0" fontId="0" fillId="0" borderId="1" xfId="0" applyBorder="1"/>
    <xf numFmtId="0" fontId="8" fillId="5" borderId="1" xfId="0" applyFont="1" applyFill="1" applyBorder="1" applyAlignment="1">
      <alignment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14" fontId="8" fillId="0" borderId="1" xfId="0" applyNumberFormat="1" applyFont="1" applyBorder="1" applyAlignment="1">
      <alignment horizontal="center" vertical="center"/>
    </xf>
    <xf numFmtId="0" fontId="0" fillId="5" borderId="1" xfId="0" applyFill="1" applyBorder="1"/>
    <xf numFmtId="0" fontId="2" fillId="5" borderId="1" xfId="0" applyFont="1" applyFill="1" applyBorder="1" applyAlignment="1">
      <alignment wrapText="1"/>
    </xf>
    <xf numFmtId="0" fontId="2" fillId="5" borderId="1" xfId="0" applyFont="1" applyFill="1" applyBorder="1"/>
    <xf numFmtId="0" fontId="0" fillId="0" borderId="0" xfId="0" applyAlignment="1">
      <alignment horizontal="left" vertical="top"/>
    </xf>
    <xf numFmtId="0" fontId="2" fillId="5" borderId="1" xfId="0" applyFont="1" applyFill="1" applyBorder="1" applyAlignment="1">
      <alignment horizontal="left" vertical="top"/>
    </xf>
    <xf numFmtId="0" fontId="2" fillId="0" borderId="1" xfId="0" applyFont="1" applyBorder="1" applyAlignment="1">
      <alignment horizontal="center" vertical="center"/>
    </xf>
    <xf numFmtId="0" fontId="2" fillId="5" borderId="0" xfId="0" applyFont="1" applyFill="1"/>
    <xf numFmtId="0" fontId="2" fillId="5" borderId="1" xfId="0" applyFont="1" applyFill="1" applyBorder="1" applyAlignment="1">
      <alignment horizontal="center" vertical="center"/>
    </xf>
    <xf numFmtId="20" fontId="0" fillId="0" borderId="1" xfId="0" applyNumberFormat="1" applyBorder="1" applyAlignment="1">
      <alignment horizontal="left"/>
    </xf>
    <xf numFmtId="0" fontId="0" fillId="0" borderId="1" xfId="0" applyBorder="1" applyAlignment="1">
      <alignment horizontal="left"/>
    </xf>
    <xf numFmtId="0" fontId="0" fillId="5" borderId="0" xfId="0" applyFill="1"/>
    <xf numFmtId="0" fontId="8" fillId="0" borderId="0" xfId="0" applyFont="1"/>
    <xf numFmtId="0" fontId="0" fillId="4" borderId="0" xfId="0" applyFill="1" applyAlignment="1">
      <alignment horizontal="center" vertical="center"/>
    </xf>
    <xf numFmtId="0" fontId="0" fillId="5" borderId="0" xfId="0" applyFill="1" applyAlignment="1">
      <alignment horizontal="center" vertical="center"/>
    </xf>
    <xf numFmtId="20" fontId="0" fillId="0" borderId="0" xfId="0" applyNumberFormat="1" applyBorder="1" applyAlignment="1">
      <alignment horizontal="center" vertical="center"/>
    </xf>
    <xf numFmtId="0" fontId="0" fillId="0" borderId="0" xfId="0" applyBorder="1" applyAlignment="1">
      <alignment horizontal="center" vertical="center"/>
    </xf>
    <xf numFmtId="0" fontId="0" fillId="6" borderId="0" xfId="0" applyFill="1" applyBorder="1" applyAlignment="1">
      <alignment horizontal="center" vertical="center"/>
    </xf>
    <xf numFmtId="0" fontId="4" fillId="0" borderId="1" xfId="3"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64" fontId="5" fillId="0" borderId="1" xfId="2"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16" fontId="0" fillId="0" borderId="0" xfId="0" applyNumberFormat="1"/>
    <xf numFmtId="0" fontId="9" fillId="0" borderId="1" xfId="0" applyFont="1" applyBorder="1" applyAlignment="1">
      <alignment wrapText="1"/>
    </xf>
    <xf numFmtId="0" fontId="0" fillId="0" borderId="0" xfId="0" applyAlignment="1">
      <alignment horizontal="center"/>
    </xf>
    <xf numFmtId="0" fontId="2" fillId="7" borderId="0" xfId="0" applyFont="1" applyFill="1"/>
    <xf numFmtId="0" fontId="0" fillId="0" borderId="0" xfId="0" applyFill="1"/>
    <xf numFmtId="0" fontId="0" fillId="0" borderId="0" xfId="0" applyFill="1" applyAlignment="1">
      <alignment horizontal="center" vertical="center"/>
    </xf>
    <xf numFmtId="0" fontId="2" fillId="0" borderId="0" xfId="0" applyFont="1" applyFill="1"/>
    <xf numFmtId="0" fontId="2" fillId="0" borderId="0" xfId="0" applyFont="1" applyFill="1" applyAlignment="1">
      <alignment horizontal="left"/>
    </xf>
    <xf numFmtId="0" fontId="0" fillId="0" borderId="0" xfId="0" applyFill="1" applyAlignment="1">
      <alignment horizontal="left"/>
    </xf>
    <xf numFmtId="0" fontId="0" fillId="0" borderId="0" xfId="0" applyNumberFormat="1" applyFill="1" applyBorder="1" applyAlignment="1">
      <alignment horizontal="center" vertical="center"/>
    </xf>
    <xf numFmtId="0" fontId="2"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20" fontId="6" fillId="0" borderId="0" xfId="0" applyNumberFormat="1" applyFont="1" applyFill="1" applyBorder="1" applyAlignment="1">
      <alignment horizontal="center" vertical="center"/>
    </xf>
    <xf numFmtId="20" fontId="0" fillId="0" borderId="0" xfId="0" applyNumberFormat="1" applyFill="1" applyBorder="1" applyAlignment="1">
      <alignment horizontal="center" vertical="center"/>
    </xf>
    <xf numFmtId="0" fontId="0" fillId="5" borderId="0" xfId="0" applyFill="1" applyAlignment="1">
      <alignment wrapText="1"/>
    </xf>
    <xf numFmtId="0" fontId="2" fillId="0" borderId="0" xfId="0" applyFont="1"/>
    <xf numFmtId="0" fontId="6" fillId="0" borderId="0" xfId="0" applyFont="1"/>
    <xf numFmtId="49" fontId="0" fillId="7" borderId="0" xfId="0" applyNumberFormat="1" applyFont="1" applyFill="1"/>
    <xf numFmtId="49" fontId="0" fillId="7" borderId="0" xfId="0" applyNumberFormat="1" applyFont="1" applyFill="1" applyAlignment="1">
      <alignment wrapText="1"/>
    </xf>
    <xf numFmtId="0" fontId="2" fillId="5" borderId="0" xfId="0" applyFont="1" applyFill="1" applyAlignment="1">
      <alignment wrapText="1"/>
    </xf>
    <xf numFmtId="0" fontId="10" fillId="0" borderId="0" xfId="0" applyFont="1" applyAlignment="1">
      <alignment horizontal="justify" vertical="center"/>
    </xf>
    <xf numFmtId="0" fontId="10" fillId="0" borderId="0" xfId="0" applyFont="1" applyAlignment="1">
      <alignment horizontal="justify" vertical="center" wrapText="1"/>
    </xf>
    <xf numFmtId="0" fontId="10" fillId="0" borderId="0" xfId="0" applyFont="1" applyAlignment="1">
      <alignment wrapText="1"/>
    </xf>
    <xf numFmtId="0" fontId="12" fillId="0" borderId="0" xfId="0" applyFont="1" applyAlignment="1">
      <alignment wrapText="1"/>
    </xf>
    <xf numFmtId="0" fontId="2" fillId="0" borderId="10" xfId="0" applyFont="1" applyFill="1" applyBorder="1" applyAlignment="1">
      <alignment horizontal="center" vertical="center"/>
    </xf>
    <xf numFmtId="0" fontId="0" fillId="0" borderId="10" xfId="0" applyFill="1" applyBorder="1"/>
    <xf numFmtId="0" fontId="0" fillId="0" borderId="10" xfId="0" applyFill="1" applyBorder="1" applyAlignment="1">
      <alignment wrapText="1"/>
    </xf>
    <xf numFmtId="0" fontId="0" fillId="0" borderId="0" xfId="0" applyAlignment="1">
      <alignment horizontal="left" vertical="top" wrapText="1"/>
    </xf>
    <xf numFmtId="20" fontId="0" fillId="0" borderId="0" xfId="0" applyNumberFormat="1" applyAlignment="1">
      <alignment horizontal="left" vertical="top"/>
    </xf>
    <xf numFmtId="0" fontId="15" fillId="0" borderId="0" xfId="0" applyFont="1" applyAlignment="1">
      <alignment wrapText="1"/>
    </xf>
    <xf numFmtId="0" fontId="16" fillId="0" borderId="0" xfId="0" applyFont="1" applyAlignment="1">
      <alignment wrapText="1"/>
    </xf>
    <xf numFmtId="0" fontId="7" fillId="0" borderId="0" xfId="4"/>
    <xf numFmtId="0" fontId="17" fillId="0" borderId="0" xfId="0" applyFont="1" applyAlignment="1">
      <alignment wrapText="1"/>
    </xf>
    <xf numFmtId="0" fontId="18" fillId="0" borderId="0" xfId="0" applyFont="1"/>
    <xf numFmtId="0" fontId="0" fillId="0" borderId="10" xfId="0" applyBorder="1"/>
    <xf numFmtId="0" fontId="0" fillId="0" borderId="0" xfId="0" applyBorder="1" applyAlignment="1">
      <alignment horizontal="left"/>
    </xf>
    <xf numFmtId="0" fontId="4" fillId="0" borderId="0" xfId="3"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0" xfId="1" applyFont="1" applyFill="1" applyBorder="1" applyAlignment="1">
      <alignment horizontal="center" vertical="center" wrapText="1"/>
    </xf>
    <xf numFmtId="0" fontId="16" fillId="0" borderId="0" xfId="0" applyFont="1" applyAlignment="1">
      <alignment horizontal="left" vertical="center" wrapText="1" indent="1"/>
    </xf>
    <xf numFmtId="0" fontId="20" fillId="0" borderId="0" xfId="0" applyFont="1" applyAlignment="1">
      <alignment vertical="center" wrapText="1"/>
    </xf>
    <xf numFmtId="0" fontId="16" fillId="0" borderId="0" xfId="0" applyFont="1"/>
    <xf numFmtId="0" fontId="0" fillId="7" borderId="0" xfId="0" applyFill="1" applyAlignment="1">
      <alignment wrapText="1"/>
    </xf>
    <xf numFmtId="0" fontId="0" fillId="7" borderId="0" xfId="0" applyFill="1"/>
    <xf numFmtId="1" fontId="0" fillId="0" borderId="0" xfId="0" applyNumberFormat="1"/>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0" fillId="6" borderId="4" xfId="0" applyFill="1" applyBorder="1" applyAlignment="1">
      <alignment horizontal="center" wrapText="1"/>
    </xf>
    <xf numFmtId="0" fontId="0" fillId="6" borderId="5" xfId="0" applyFill="1" applyBorder="1" applyAlignment="1">
      <alignment horizontal="center" wrapText="1"/>
    </xf>
    <xf numFmtId="0" fontId="0" fillId="6" borderId="6" xfId="0" applyFill="1" applyBorder="1" applyAlignment="1">
      <alignment horizontal="center" wrapText="1"/>
    </xf>
    <xf numFmtId="0" fontId="0" fillId="6" borderId="7" xfId="0" applyFill="1" applyBorder="1" applyAlignment="1">
      <alignment horizontal="center" wrapText="1"/>
    </xf>
    <xf numFmtId="0" fontId="0" fillId="6" borderId="8" xfId="0" applyFill="1" applyBorder="1" applyAlignment="1">
      <alignment horizontal="center" wrapText="1"/>
    </xf>
    <xf numFmtId="0" fontId="0" fillId="6" borderId="9" xfId="0" applyFill="1" applyBorder="1" applyAlignment="1">
      <alignment horizontal="center" wrapText="1"/>
    </xf>
  </cellXfs>
  <cellStyles count="5">
    <cellStyle name="40% - Accent4" xfId="2" builtinId="43"/>
    <cellStyle name="60% - Accent3" xfId="1" builtinId="40"/>
    <cellStyle name="Hyperlink" xfId="4" builtinId="8"/>
    <cellStyle name="Normal" xfId="0" builtinId="0"/>
    <cellStyle name="Normal 2" xfId="3" xr:uid="{6B080053-689B-4C9C-ADD3-8FB2E7BD1A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ortomirante@scyll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2"/>
  <sheetViews>
    <sheetView tabSelected="1" zoomScale="90" zoomScaleNormal="90" workbookViewId="0">
      <selection activeCell="J5" sqref="J5"/>
    </sheetView>
  </sheetViews>
  <sheetFormatPr defaultRowHeight="13.8"/>
  <cols>
    <col min="1" max="1" width="9.09765625" customWidth="1"/>
    <col min="2" max="2" width="16.09765625" customWidth="1"/>
    <col min="3" max="3" width="18.09765625" style="7" customWidth="1"/>
    <col min="4" max="4" width="21.3984375" customWidth="1"/>
    <col min="5" max="5" width="19.59765625" style="12" customWidth="1"/>
    <col min="6" max="6" width="54.296875" style="2" customWidth="1"/>
    <col min="7" max="7" width="27" customWidth="1"/>
    <col min="8" max="8" width="18.09765625" customWidth="1"/>
    <col min="10" max="10" width="21" customWidth="1"/>
  </cols>
  <sheetData>
    <row r="1" spans="1:12" ht="27.6">
      <c r="A1" s="4" t="s">
        <v>36</v>
      </c>
      <c r="B1" s="4"/>
      <c r="C1" s="5"/>
      <c r="D1" s="75"/>
      <c r="E1" s="75"/>
      <c r="F1" s="77"/>
      <c r="G1" s="78"/>
      <c r="H1" s="78"/>
      <c r="I1" s="79"/>
    </row>
    <row r="2" spans="1:12" ht="27.6">
      <c r="A2" s="62" t="s">
        <v>83</v>
      </c>
      <c r="B2" s="61" t="s">
        <v>84</v>
      </c>
      <c r="C2" s="6"/>
      <c r="D2" s="76"/>
      <c r="E2" s="76"/>
      <c r="F2" s="80"/>
      <c r="G2" s="81"/>
      <c r="H2" s="81"/>
      <c r="I2" s="82"/>
    </row>
    <row r="3" spans="1:12" ht="27.6">
      <c r="A3" s="15" t="s">
        <v>2</v>
      </c>
      <c r="B3" s="49" t="s">
        <v>43</v>
      </c>
      <c r="C3" s="16" t="s">
        <v>3</v>
      </c>
      <c r="D3" s="10" t="s">
        <v>0</v>
      </c>
      <c r="E3" s="13" t="s">
        <v>1</v>
      </c>
      <c r="F3" s="10" t="s">
        <v>4</v>
      </c>
      <c r="G3" s="11" t="s">
        <v>9</v>
      </c>
      <c r="H3" s="11" t="s">
        <v>10</v>
      </c>
      <c r="I3" s="9" t="s">
        <v>11</v>
      </c>
      <c r="J3" t="s">
        <v>12</v>
      </c>
      <c r="K3" s="2" t="s">
        <v>14</v>
      </c>
      <c r="L3" t="s">
        <v>13</v>
      </c>
    </row>
    <row r="4" spans="1:12" ht="129.44999999999999" customHeight="1">
      <c r="A4" s="14">
        <v>1</v>
      </c>
      <c r="B4" s="14" t="s">
        <v>41</v>
      </c>
      <c r="C4" s="8">
        <v>45538</v>
      </c>
      <c r="D4" s="3" t="s">
        <v>42</v>
      </c>
      <c r="E4" s="60" t="s">
        <v>81</v>
      </c>
      <c r="F4" s="50" t="s">
        <v>86</v>
      </c>
      <c r="G4" s="26" t="s">
        <v>47</v>
      </c>
      <c r="H4" s="27" t="s">
        <v>48</v>
      </c>
      <c r="I4" s="28"/>
      <c r="J4" s="48" t="s">
        <v>37</v>
      </c>
      <c r="K4">
        <v>32</v>
      </c>
      <c r="L4" s="63">
        <v>303452</v>
      </c>
    </row>
    <row r="5" spans="1:12" ht="138">
      <c r="A5" s="14">
        <v>1</v>
      </c>
      <c r="B5" s="14" t="s">
        <v>44</v>
      </c>
      <c r="C5" s="8">
        <v>45538</v>
      </c>
      <c r="D5" s="3" t="s">
        <v>42</v>
      </c>
      <c r="E5" s="60" t="s">
        <v>81</v>
      </c>
      <c r="F5" s="50" t="s">
        <v>86</v>
      </c>
      <c r="G5" s="26" t="s">
        <v>47</v>
      </c>
      <c r="H5" s="27" t="s">
        <v>48</v>
      </c>
      <c r="I5" s="3"/>
      <c r="J5" s="2" t="s">
        <v>38</v>
      </c>
      <c r="K5">
        <v>28</v>
      </c>
      <c r="L5" s="63">
        <v>303452</v>
      </c>
    </row>
    <row r="6" spans="1:12" ht="129" customHeight="1">
      <c r="A6" s="14">
        <v>1</v>
      </c>
      <c r="B6" s="14" t="s">
        <v>45</v>
      </c>
      <c r="C6" s="8">
        <v>45538</v>
      </c>
      <c r="D6" s="3" t="s">
        <v>42</v>
      </c>
      <c r="E6" s="70" t="s">
        <v>91</v>
      </c>
      <c r="F6" s="50" t="s">
        <v>92</v>
      </c>
      <c r="G6" s="26" t="s">
        <v>47</v>
      </c>
      <c r="H6" s="27" t="s">
        <v>48</v>
      </c>
      <c r="I6" s="3"/>
      <c r="J6" s="47" t="s">
        <v>39</v>
      </c>
      <c r="K6">
        <v>31</v>
      </c>
      <c r="L6" s="63">
        <v>305151</v>
      </c>
    </row>
    <row r="7" spans="1:12" ht="70.5" customHeight="1">
      <c r="A7" s="14">
        <v>1</v>
      </c>
      <c r="B7" s="14" t="s">
        <v>49</v>
      </c>
      <c r="C7" s="8">
        <v>45538</v>
      </c>
      <c r="D7" s="3" t="s">
        <v>42</v>
      </c>
      <c r="E7" s="60" t="s">
        <v>82</v>
      </c>
      <c r="F7" s="2" t="s">
        <v>85</v>
      </c>
      <c r="G7" s="32" t="s">
        <v>50</v>
      </c>
      <c r="H7" s="27" t="s">
        <v>48</v>
      </c>
      <c r="I7" s="3"/>
      <c r="J7" t="s">
        <v>40</v>
      </c>
      <c r="K7">
        <v>14</v>
      </c>
      <c r="L7" s="63">
        <v>304924</v>
      </c>
    </row>
    <row r="8" spans="1:12" ht="171.45" customHeight="1">
      <c r="A8" s="14">
        <v>2</v>
      </c>
      <c r="B8" s="14" t="s">
        <v>53</v>
      </c>
      <c r="C8" s="8">
        <f t="shared" ref="C8:C17" si="0">C7+1</f>
        <v>45539</v>
      </c>
      <c r="D8" s="3" t="s">
        <v>42</v>
      </c>
      <c r="E8" s="17"/>
      <c r="F8" s="51" t="s">
        <v>51</v>
      </c>
      <c r="G8" s="31" t="s">
        <v>55</v>
      </c>
      <c r="H8" s="31"/>
      <c r="I8" s="3"/>
    </row>
    <row r="9" spans="1:12" ht="148.5" customHeight="1">
      <c r="A9" s="14">
        <v>2</v>
      </c>
      <c r="B9" s="14" t="s">
        <v>45</v>
      </c>
      <c r="C9" s="8">
        <f>C8</f>
        <v>45539</v>
      </c>
      <c r="D9" s="3" t="s">
        <v>42</v>
      </c>
      <c r="E9" s="17"/>
      <c r="F9" s="52" t="s">
        <v>52</v>
      </c>
      <c r="G9" s="31" t="s">
        <v>55</v>
      </c>
      <c r="H9" s="31"/>
      <c r="I9" s="3"/>
    </row>
    <row r="10" spans="1:12" ht="171" customHeight="1">
      <c r="A10" s="14">
        <v>2</v>
      </c>
      <c r="B10" s="14" t="s">
        <v>49</v>
      </c>
      <c r="C10" s="8">
        <f>C9</f>
        <v>45539</v>
      </c>
      <c r="D10" s="3" t="s">
        <v>42</v>
      </c>
      <c r="E10" s="17"/>
      <c r="F10" s="53" t="s">
        <v>54</v>
      </c>
      <c r="G10" s="31" t="s">
        <v>55</v>
      </c>
      <c r="H10" s="3"/>
      <c r="I10" s="3"/>
    </row>
    <row r="11" spans="1:12" ht="107.55" customHeight="1">
      <c r="A11" s="14">
        <v>3</v>
      </c>
      <c r="B11" s="14" t="s">
        <v>57</v>
      </c>
      <c r="C11" s="8">
        <f t="shared" si="0"/>
        <v>45540</v>
      </c>
      <c r="D11" s="3"/>
      <c r="E11" s="18" t="s">
        <v>58</v>
      </c>
      <c r="F11" s="50" t="s">
        <v>56</v>
      </c>
      <c r="G11" s="26"/>
      <c r="H11" s="27"/>
      <c r="I11" s="29"/>
      <c r="J11" s="1"/>
    </row>
    <row r="12" spans="1:12" ht="129.44999999999999" customHeight="1">
      <c r="A12" s="14">
        <v>3</v>
      </c>
      <c r="B12" s="14" t="s">
        <v>49</v>
      </c>
      <c r="C12" s="8">
        <f>C11</f>
        <v>45540</v>
      </c>
      <c r="D12" s="64"/>
      <c r="E12" s="65" t="s">
        <v>76</v>
      </c>
      <c r="F12" s="51" t="s">
        <v>89</v>
      </c>
      <c r="G12" s="66"/>
      <c r="H12" s="67"/>
      <c r="I12" s="68"/>
      <c r="J12" s="1"/>
    </row>
    <row r="13" spans="1:12" ht="106.95" customHeight="1">
      <c r="A13" s="54">
        <v>4</v>
      </c>
      <c r="B13" s="54" t="s">
        <v>59</v>
      </c>
      <c r="C13" s="8">
        <f>C11+1</f>
        <v>45541</v>
      </c>
      <c r="D13" s="55" t="s">
        <v>62</v>
      </c>
      <c r="E13" s="12" t="s">
        <v>61</v>
      </c>
      <c r="F13" s="50" t="s">
        <v>60</v>
      </c>
    </row>
    <row r="14" spans="1:12" ht="92.4">
      <c r="A14" s="54">
        <v>5</v>
      </c>
      <c r="B14" s="54" t="s">
        <v>59</v>
      </c>
      <c r="C14" s="8">
        <f t="shared" si="0"/>
        <v>45542</v>
      </c>
      <c r="D14" s="56" t="s">
        <v>64</v>
      </c>
      <c r="E14" s="57" t="s">
        <v>63</v>
      </c>
      <c r="F14" s="50" t="s">
        <v>65</v>
      </c>
    </row>
    <row r="15" spans="1:12" ht="105.6">
      <c r="A15" s="54">
        <v>6</v>
      </c>
      <c r="B15" s="54" t="s">
        <v>59</v>
      </c>
      <c r="C15" s="8">
        <f t="shared" si="0"/>
        <v>45543</v>
      </c>
      <c r="D15" t="s">
        <v>66</v>
      </c>
      <c r="E15" s="58">
        <v>0.75</v>
      </c>
      <c r="F15" s="50" t="s">
        <v>87</v>
      </c>
    </row>
    <row r="16" spans="1:12" ht="27.6">
      <c r="A16" s="54">
        <v>7</v>
      </c>
      <c r="B16" s="54" t="s">
        <v>59</v>
      </c>
      <c r="C16" s="8">
        <f t="shared" si="0"/>
        <v>45544</v>
      </c>
      <c r="D16" t="s">
        <v>67</v>
      </c>
      <c r="E16" t="s">
        <v>68</v>
      </c>
      <c r="F16" s="69" t="s">
        <v>88</v>
      </c>
    </row>
    <row r="17" spans="1:6" ht="118.8">
      <c r="A17" s="54">
        <v>8</v>
      </c>
      <c r="B17" s="54" t="s">
        <v>59</v>
      </c>
      <c r="C17" s="8">
        <f t="shared" si="0"/>
        <v>45545</v>
      </c>
      <c r="D17" s="2" t="s">
        <v>70</v>
      </c>
      <c r="E17" t="s">
        <v>69</v>
      </c>
      <c r="F17" s="51" t="s">
        <v>71</v>
      </c>
    </row>
    <row r="18" spans="1:6" ht="66">
      <c r="A18" s="54">
        <v>9</v>
      </c>
      <c r="B18" s="54" t="s">
        <v>59</v>
      </c>
      <c r="C18" s="8">
        <f>C17+1</f>
        <v>45546</v>
      </c>
      <c r="D18" t="s">
        <v>72</v>
      </c>
      <c r="E18" t="s">
        <v>73</v>
      </c>
      <c r="F18" s="50" t="s">
        <v>74</v>
      </c>
    </row>
    <row r="19" spans="1:6" ht="27.6">
      <c r="A19" s="54">
        <v>9</v>
      </c>
      <c r="B19" s="14" t="s">
        <v>49</v>
      </c>
      <c r="C19" s="8">
        <f>C18+1</f>
        <v>45547</v>
      </c>
      <c r="D19" t="s">
        <v>72</v>
      </c>
      <c r="E19" t="s">
        <v>73</v>
      </c>
      <c r="F19" s="2" t="s">
        <v>90</v>
      </c>
    </row>
    <row r="20" spans="1:6" ht="118.8">
      <c r="A20" s="54">
        <v>10</v>
      </c>
      <c r="B20" s="54" t="s">
        <v>75</v>
      </c>
      <c r="C20" s="8">
        <f>C18+1</f>
        <v>45547</v>
      </c>
      <c r="D20" t="s">
        <v>76</v>
      </c>
      <c r="E20" s="12" t="s">
        <v>77</v>
      </c>
      <c r="F20" s="50" t="s">
        <v>78</v>
      </c>
    </row>
    <row r="21" spans="1:6" ht="26.4">
      <c r="A21" s="54">
        <v>10</v>
      </c>
      <c r="B21" s="54" t="s">
        <v>45</v>
      </c>
      <c r="C21" s="8">
        <f>C20</f>
        <v>45547</v>
      </c>
      <c r="D21" t="s">
        <v>76</v>
      </c>
      <c r="F21" s="50" t="s">
        <v>79</v>
      </c>
    </row>
    <row r="22" spans="1:6">
      <c r="A22" s="54">
        <v>10</v>
      </c>
      <c r="B22" s="54" t="s">
        <v>46</v>
      </c>
      <c r="C22" s="8">
        <f>C21</f>
        <v>45547</v>
      </c>
      <c r="D22" t="s">
        <v>76</v>
      </c>
      <c r="F22" s="59" t="s">
        <v>80</v>
      </c>
    </row>
  </sheetData>
  <mergeCells count="3">
    <mergeCell ref="D1:D2"/>
    <mergeCell ref="F1:I2"/>
    <mergeCell ref="E1:E2"/>
  </mergeCells>
  <hyperlinks>
    <hyperlink ref="B2" r:id="rId1" display="mailto:portomirante@scylla.com" xr:uid="{81458143-0081-4664-AF58-89FF3A866CF8}"/>
  </hyperlinks>
  <pageMargins left="0.7" right="0.7"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BAEC6-A513-4517-A7D0-2D892ABFE6D8}">
  <dimension ref="A2:F18"/>
  <sheetViews>
    <sheetView workbookViewId="0">
      <selection activeCell="F17" sqref="F17"/>
    </sheetView>
  </sheetViews>
  <sheetFormatPr defaultRowHeight="13.8"/>
  <cols>
    <col min="3" max="3" width="17.3984375" customWidth="1"/>
  </cols>
  <sheetData>
    <row r="2" spans="1:6">
      <c r="A2" t="s">
        <v>16</v>
      </c>
      <c r="B2">
        <v>33</v>
      </c>
    </row>
    <row r="3" spans="1:6">
      <c r="A3" t="s">
        <v>22</v>
      </c>
      <c r="B3">
        <v>280</v>
      </c>
    </row>
    <row r="4" spans="1:6" ht="41.4">
      <c r="B4" t="s">
        <v>17</v>
      </c>
      <c r="C4" t="s">
        <v>18</v>
      </c>
      <c r="D4" t="s">
        <v>20</v>
      </c>
      <c r="E4" s="2" t="s">
        <v>21</v>
      </c>
    </row>
    <row r="5" spans="1:6">
      <c r="B5" s="30">
        <v>45510</v>
      </c>
      <c r="C5" t="s">
        <v>15</v>
      </c>
      <c r="D5">
        <f>6*119%</f>
        <v>7.14</v>
      </c>
      <c r="E5">
        <f>D5</f>
        <v>7.14</v>
      </c>
      <c r="F5" t="s">
        <v>31</v>
      </c>
    </row>
    <row r="6" spans="1:6">
      <c r="B6" s="30">
        <v>45510</v>
      </c>
      <c r="C6" t="s">
        <v>19</v>
      </c>
      <c r="E6">
        <v>1330</v>
      </c>
      <c r="F6" t="s">
        <v>32</v>
      </c>
    </row>
    <row r="7" spans="1:6">
      <c r="B7" s="30">
        <v>45512</v>
      </c>
      <c r="C7" t="s">
        <v>23</v>
      </c>
      <c r="D7">
        <v>12</v>
      </c>
      <c r="F7" t="s">
        <v>33</v>
      </c>
    </row>
    <row r="8" spans="1:6" ht="27.6">
      <c r="B8" s="30">
        <v>45512</v>
      </c>
      <c r="C8" s="2" t="s">
        <v>30</v>
      </c>
      <c r="E8" s="46">
        <v>479</v>
      </c>
      <c r="F8" t="s">
        <v>33</v>
      </c>
    </row>
    <row r="9" spans="1:6">
      <c r="B9" s="30">
        <v>45513</v>
      </c>
      <c r="C9" s="2" t="s">
        <v>34</v>
      </c>
      <c r="E9" s="46">
        <v>762</v>
      </c>
      <c r="F9" t="s">
        <v>32</v>
      </c>
    </row>
    <row r="10" spans="1:6">
      <c r="B10" s="30">
        <v>45514</v>
      </c>
      <c r="C10" s="2" t="s">
        <v>24</v>
      </c>
      <c r="D10">
        <v>8.5</v>
      </c>
      <c r="F10" t="s">
        <v>33</v>
      </c>
    </row>
    <row r="11" spans="1:6">
      <c r="B11" s="30">
        <v>45514</v>
      </c>
      <c r="C11" t="s">
        <v>35</v>
      </c>
      <c r="D11">
        <v>6.5</v>
      </c>
      <c r="F11" t="s">
        <v>33</v>
      </c>
    </row>
    <row r="12" spans="1:6" ht="27.6">
      <c r="B12" s="30">
        <v>45515</v>
      </c>
      <c r="C12" s="2" t="s">
        <v>5</v>
      </c>
      <c r="D12">
        <v>4.5</v>
      </c>
      <c r="F12" t="s">
        <v>33</v>
      </c>
    </row>
    <row r="13" spans="1:6">
      <c r="B13" s="30">
        <v>45515</v>
      </c>
      <c r="C13" s="2" t="s">
        <v>6</v>
      </c>
      <c r="D13">
        <v>8.5</v>
      </c>
      <c r="F13" t="s">
        <v>33</v>
      </c>
    </row>
    <row r="14" spans="1:6" ht="27.6">
      <c r="B14" s="30">
        <v>45515</v>
      </c>
      <c r="C14" s="2" t="s">
        <v>8</v>
      </c>
      <c r="D14">
        <v>9</v>
      </c>
      <c r="F14" t="s">
        <v>33</v>
      </c>
    </row>
    <row r="15" spans="1:6" ht="27.6">
      <c r="B15" s="30">
        <v>45515</v>
      </c>
      <c r="C15" s="2" t="s">
        <v>25</v>
      </c>
      <c r="E15" s="46">
        <v>800</v>
      </c>
      <c r="F15" t="s">
        <v>32</v>
      </c>
    </row>
    <row r="16" spans="1:6">
      <c r="C16" t="s">
        <v>15</v>
      </c>
      <c r="D16">
        <f>6*119%</f>
        <v>7.14</v>
      </c>
      <c r="E16">
        <f>D16</f>
        <v>7.14</v>
      </c>
      <c r="F16" t="s">
        <v>31</v>
      </c>
    </row>
    <row r="17" spans="2:6">
      <c r="B17" s="30">
        <v>45517</v>
      </c>
      <c r="C17" t="s">
        <v>19</v>
      </c>
      <c r="E17">
        <v>1290</v>
      </c>
      <c r="F17" t="s">
        <v>32</v>
      </c>
    </row>
    <row r="18" spans="2:6">
      <c r="D18" s="33">
        <f>SUM(D5:D17)+E18/B2</f>
        <v>204.95515151515153</v>
      </c>
      <c r="E18">
        <f>SUM(E5:E17)</f>
        <v>4675.2800000000007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18667-59DD-4843-925C-5318FFCF789B}">
  <dimension ref="C2:M55"/>
  <sheetViews>
    <sheetView workbookViewId="0">
      <selection activeCell="D51" sqref="D51"/>
    </sheetView>
  </sheetViews>
  <sheetFormatPr defaultRowHeight="13.8"/>
  <cols>
    <col min="3" max="3" width="20.8984375" bestFit="1" customWidth="1"/>
    <col min="4" max="4" width="37.09765625" bestFit="1" customWidth="1"/>
    <col min="8" max="8" width="12.09765625" style="7" customWidth="1"/>
    <col min="9" max="9" width="30.3984375" bestFit="1" customWidth="1"/>
  </cols>
  <sheetData>
    <row r="2" spans="3:13">
      <c r="I2" s="7"/>
    </row>
    <row r="3" spans="3:13" ht="27.6">
      <c r="C3" s="48" t="s">
        <v>37</v>
      </c>
      <c r="D3">
        <v>32</v>
      </c>
      <c r="E3" s="63">
        <v>303452</v>
      </c>
      <c r="H3" s="21"/>
      <c r="I3" s="35"/>
      <c r="J3" s="34"/>
      <c r="K3" s="34"/>
      <c r="L3" s="34"/>
      <c r="M3" s="34"/>
    </row>
    <row r="4" spans="3:13" ht="27.6">
      <c r="C4" s="15"/>
      <c r="D4" s="19" t="s">
        <v>26</v>
      </c>
      <c r="E4" s="44" t="s">
        <v>27</v>
      </c>
      <c r="F4" s="19" t="s">
        <v>28</v>
      </c>
      <c r="G4" s="21"/>
      <c r="H4" s="21"/>
      <c r="I4" s="35"/>
      <c r="J4" s="36"/>
      <c r="K4" s="34"/>
      <c r="L4" s="34"/>
      <c r="M4" s="34"/>
    </row>
    <row r="5" spans="3:13">
      <c r="C5" t="s">
        <v>93</v>
      </c>
      <c r="E5">
        <v>50</v>
      </c>
      <c r="G5" s="21"/>
      <c r="H5" s="21"/>
      <c r="I5" s="35"/>
      <c r="J5" s="34"/>
      <c r="K5" s="34"/>
      <c r="L5" s="34"/>
      <c r="M5" s="34"/>
    </row>
    <row r="6" spans="3:13">
      <c r="C6" t="s">
        <v>94</v>
      </c>
      <c r="E6">
        <v>400</v>
      </c>
      <c r="G6" s="21"/>
      <c r="H6" s="21"/>
      <c r="I6" s="35"/>
      <c r="J6" s="34"/>
      <c r="K6" s="34"/>
      <c r="L6" s="34"/>
      <c r="M6" s="34"/>
    </row>
    <row r="7" spans="3:13">
      <c r="C7" s="71" t="s">
        <v>95</v>
      </c>
      <c r="D7">
        <v>8</v>
      </c>
      <c r="E7">
        <f>D7*D3</f>
        <v>256</v>
      </c>
      <c r="G7" s="21"/>
      <c r="H7" s="21"/>
      <c r="I7" s="35"/>
      <c r="J7" s="34"/>
      <c r="K7" s="34"/>
      <c r="L7" s="34"/>
      <c r="M7" s="34"/>
    </row>
    <row r="8" spans="3:13">
      <c r="C8" t="s">
        <v>7</v>
      </c>
      <c r="E8">
        <v>200</v>
      </c>
      <c r="H8" s="21"/>
      <c r="I8" s="35"/>
      <c r="J8" s="34"/>
      <c r="K8" s="34"/>
      <c r="L8" s="34"/>
      <c r="M8" s="34"/>
    </row>
    <row r="9" spans="3:13">
      <c r="C9" s="19" t="s">
        <v>29</v>
      </c>
      <c r="D9" s="15"/>
      <c r="E9" s="15">
        <f>SUM(E5:E8)</f>
        <v>906</v>
      </c>
      <c r="F9" s="19"/>
      <c r="G9" s="19"/>
      <c r="H9" s="22"/>
      <c r="I9" s="35"/>
      <c r="J9" s="34"/>
      <c r="K9" s="34"/>
      <c r="L9" s="34"/>
      <c r="M9" s="34"/>
    </row>
    <row r="10" spans="3:13">
      <c r="H10" s="21"/>
      <c r="I10" s="34"/>
      <c r="J10" s="34"/>
      <c r="K10" s="34"/>
      <c r="L10" s="34"/>
      <c r="M10" s="34"/>
    </row>
    <row r="11" spans="3:13">
      <c r="C11" s="15" t="s">
        <v>96</v>
      </c>
      <c r="E11" s="19">
        <f>(196*10)*3.7/4</f>
        <v>1813</v>
      </c>
      <c r="F11" s="19"/>
      <c r="G11" s="19"/>
      <c r="H11" s="21"/>
      <c r="I11" s="34"/>
      <c r="J11" s="34"/>
      <c r="K11" s="34"/>
      <c r="L11" s="34"/>
      <c r="M11" s="34"/>
    </row>
    <row r="12" spans="3:13">
      <c r="E12" s="45">
        <f>SUM(E9+E11)</f>
        <v>2719</v>
      </c>
      <c r="H12" s="21"/>
      <c r="I12" s="34"/>
      <c r="J12" s="34"/>
      <c r="K12" s="34"/>
      <c r="L12" s="34"/>
      <c r="M12" s="34"/>
    </row>
    <row r="13" spans="3:13">
      <c r="C13" s="45" t="s">
        <v>29</v>
      </c>
      <c r="D13" s="45"/>
      <c r="E13" s="20"/>
      <c r="F13" s="20"/>
      <c r="H13" s="25"/>
      <c r="I13" s="34"/>
      <c r="J13" s="34"/>
      <c r="K13" s="34"/>
      <c r="L13" s="34"/>
      <c r="M13" s="34"/>
    </row>
    <row r="14" spans="3:13">
      <c r="C14" s="37"/>
      <c r="D14" s="38"/>
      <c r="E14" s="34"/>
      <c r="F14" s="34"/>
      <c r="G14" s="34"/>
      <c r="H14" s="39"/>
      <c r="I14" s="34"/>
      <c r="J14" s="34"/>
      <c r="K14" s="34"/>
      <c r="L14" s="34"/>
      <c r="M14" s="34"/>
    </row>
    <row r="15" spans="3:13" ht="27.6">
      <c r="C15" s="72" t="s">
        <v>38</v>
      </c>
      <c r="D15">
        <v>28</v>
      </c>
      <c r="E15" s="63">
        <v>303452</v>
      </c>
      <c r="G15" s="34"/>
      <c r="H15" s="40"/>
      <c r="I15" s="34"/>
      <c r="J15" s="34"/>
      <c r="K15" s="34"/>
      <c r="L15" s="34"/>
      <c r="M15" s="34"/>
    </row>
    <row r="16" spans="3:13" ht="27.6">
      <c r="C16" s="15"/>
      <c r="D16" s="19" t="s">
        <v>26</v>
      </c>
      <c r="E16" s="44" t="s">
        <v>27</v>
      </c>
      <c r="F16" s="19" t="s">
        <v>28</v>
      </c>
      <c r="G16" s="34"/>
      <c r="H16" s="40"/>
      <c r="I16" s="34"/>
      <c r="J16" s="34"/>
      <c r="K16" s="34"/>
      <c r="L16" s="34"/>
      <c r="M16" s="34"/>
    </row>
    <row r="17" spans="3:13">
      <c r="C17" t="s">
        <v>93</v>
      </c>
      <c r="E17">
        <v>50</v>
      </c>
      <c r="G17" s="34"/>
      <c r="H17" s="41"/>
      <c r="I17" s="34"/>
      <c r="J17" s="34"/>
      <c r="K17" s="34"/>
      <c r="L17" s="34"/>
      <c r="M17" s="34"/>
    </row>
    <row r="18" spans="3:13">
      <c r="C18" t="s">
        <v>94</v>
      </c>
      <c r="E18">
        <v>400</v>
      </c>
      <c r="G18" s="34"/>
      <c r="H18" s="42"/>
      <c r="I18" s="34"/>
      <c r="J18" s="34"/>
      <c r="K18" s="34"/>
      <c r="L18" s="34"/>
      <c r="M18" s="34"/>
    </row>
    <row r="19" spans="3:13">
      <c r="C19" s="71" t="s">
        <v>95</v>
      </c>
      <c r="D19">
        <v>8</v>
      </c>
      <c r="E19">
        <f>D19*D15</f>
        <v>224</v>
      </c>
      <c r="G19" s="34"/>
      <c r="H19" s="43"/>
      <c r="I19" s="34"/>
      <c r="J19" s="34"/>
      <c r="K19" s="34"/>
      <c r="L19" s="34"/>
      <c r="M19" s="34"/>
    </row>
    <row r="20" spans="3:13">
      <c r="C20" t="s">
        <v>7</v>
      </c>
      <c r="E20">
        <v>200</v>
      </c>
      <c r="G20" s="34"/>
      <c r="H20" s="43"/>
      <c r="I20" s="34"/>
      <c r="J20" s="34"/>
      <c r="K20" s="34"/>
      <c r="L20" s="34"/>
      <c r="M20" s="34"/>
    </row>
    <row r="21" spans="3:13">
      <c r="C21" s="19" t="s">
        <v>29</v>
      </c>
      <c r="D21" s="15"/>
      <c r="E21" s="15">
        <f>SUM(E17:E20)</f>
        <v>874</v>
      </c>
      <c r="F21" s="19"/>
      <c r="H21" s="23"/>
    </row>
    <row r="22" spans="3:13">
      <c r="H22" s="23"/>
    </row>
    <row r="23" spans="3:13">
      <c r="C23" s="15" t="s">
        <v>96</v>
      </c>
      <c r="E23" s="19">
        <f>(196*10)*3.7/4</f>
        <v>1813</v>
      </c>
      <c r="F23" s="19"/>
      <c r="H23" s="24"/>
    </row>
    <row r="24" spans="3:13">
      <c r="E24" s="45">
        <f>SUM(E21+E23)</f>
        <v>2687</v>
      </c>
    </row>
    <row r="25" spans="3:13">
      <c r="C25" s="45" t="s">
        <v>29</v>
      </c>
      <c r="D25" s="45"/>
      <c r="E25" s="20"/>
      <c r="F25" s="20"/>
    </row>
    <row r="28" spans="3:13" ht="15">
      <c r="C28" s="47" t="s">
        <v>39</v>
      </c>
      <c r="D28">
        <v>31</v>
      </c>
      <c r="E28" s="63">
        <v>305151</v>
      </c>
    </row>
    <row r="29" spans="3:13" ht="27.6">
      <c r="C29" s="15"/>
      <c r="D29" s="19" t="s">
        <v>26</v>
      </c>
      <c r="E29" s="44" t="s">
        <v>27</v>
      </c>
      <c r="F29" s="19" t="s">
        <v>28</v>
      </c>
    </row>
    <row r="30" spans="3:13">
      <c r="C30" t="s">
        <v>93</v>
      </c>
      <c r="E30">
        <v>50</v>
      </c>
    </row>
    <row r="31" spans="3:13">
      <c r="C31" t="s">
        <v>94</v>
      </c>
      <c r="E31">
        <v>400</v>
      </c>
    </row>
    <row r="32" spans="3:13">
      <c r="C32" s="71" t="s">
        <v>95</v>
      </c>
      <c r="D32">
        <v>8</v>
      </c>
      <c r="E32">
        <f>D32*D28</f>
        <v>248</v>
      </c>
    </row>
    <row r="33" spans="3:6">
      <c r="C33" t="s">
        <v>7</v>
      </c>
      <c r="E33">
        <v>200</v>
      </c>
    </row>
    <row r="34" spans="3:6">
      <c r="C34" s="19" t="s">
        <v>29</v>
      </c>
      <c r="D34" s="15"/>
      <c r="E34" s="15">
        <f>SUM(E30:E33)</f>
        <v>898</v>
      </c>
      <c r="F34" s="19"/>
    </row>
    <row r="36" spans="3:6">
      <c r="C36" s="15" t="s">
        <v>96</v>
      </c>
      <c r="E36" s="19">
        <f>(196*10)*3.7/4</f>
        <v>1813</v>
      </c>
      <c r="F36" s="19"/>
    </row>
    <row r="37" spans="3:6">
      <c r="E37" s="45">
        <f>SUM(E34+E36)</f>
        <v>2711</v>
      </c>
    </row>
    <row r="38" spans="3:6">
      <c r="C38" s="45" t="s">
        <v>29</v>
      </c>
      <c r="D38" s="45"/>
      <c r="E38" s="20"/>
      <c r="F38" s="20"/>
    </row>
    <row r="40" spans="3:6" ht="15">
      <c r="C40" s="73" t="s">
        <v>40</v>
      </c>
      <c r="D40">
        <v>14</v>
      </c>
      <c r="E40" s="63">
        <v>304924</v>
      </c>
    </row>
    <row r="41" spans="3:6" ht="27.6">
      <c r="C41" s="15"/>
      <c r="D41" s="19" t="s">
        <v>26</v>
      </c>
      <c r="E41" s="44" t="s">
        <v>27</v>
      </c>
      <c r="F41" s="19" t="s">
        <v>28</v>
      </c>
    </row>
    <row r="42" spans="3:6">
      <c r="C42" s="15"/>
      <c r="D42" s="19"/>
      <c r="E42" s="44"/>
      <c r="F42" s="19"/>
    </row>
    <row r="43" spans="3:6">
      <c r="C43" t="s">
        <v>97</v>
      </c>
      <c r="E43">
        <v>100</v>
      </c>
    </row>
    <row r="44" spans="3:6">
      <c r="C44" t="s">
        <v>94</v>
      </c>
      <c r="E44">
        <v>400</v>
      </c>
    </row>
    <row r="45" spans="3:6">
      <c r="C45" t="s">
        <v>98</v>
      </c>
      <c r="D45">
        <v>15</v>
      </c>
      <c r="E45">
        <f>D45*D40</f>
        <v>210</v>
      </c>
    </row>
    <row r="46" spans="3:6">
      <c r="C46" s="71" t="s">
        <v>95</v>
      </c>
      <c r="D46">
        <v>8</v>
      </c>
      <c r="E46">
        <f>D46*D40</f>
        <v>112</v>
      </c>
    </row>
    <row r="47" spans="3:6">
      <c r="C47" s="71" t="s">
        <v>99</v>
      </c>
      <c r="D47">
        <v>10</v>
      </c>
      <c r="E47">
        <f>D47*D40</f>
        <v>140</v>
      </c>
    </row>
    <row r="48" spans="3:6">
      <c r="C48" s="71" t="s">
        <v>100</v>
      </c>
      <c r="D48">
        <v>7.3</v>
      </c>
      <c r="E48" s="74">
        <f>D48*D40</f>
        <v>102.2</v>
      </c>
    </row>
    <row r="49" spans="3:6">
      <c r="C49" s="71" t="s">
        <v>101</v>
      </c>
      <c r="E49" s="74">
        <v>200</v>
      </c>
    </row>
    <row r="50" spans="3:6">
      <c r="C50" t="s">
        <v>7</v>
      </c>
      <c r="E50">
        <v>200</v>
      </c>
    </row>
    <row r="51" spans="3:6">
      <c r="C51" s="19" t="s">
        <v>29</v>
      </c>
      <c r="D51" s="15"/>
      <c r="E51" s="15">
        <f>SUM(E43:E50)</f>
        <v>1464.2</v>
      </c>
      <c r="F51" s="19"/>
    </row>
    <row r="53" spans="3:6">
      <c r="C53" s="15" t="s">
        <v>102</v>
      </c>
      <c r="E53" s="19">
        <f>(196*11)*3.7/4</f>
        <v>1994.3000000000002</v>
      </c>
      <c r="F53" s="19"/>
    </row>
    <row r="54" spans="3:6">
      <c r="E54" s="45">
        <f>SUM(E51+E53)</f>
        <v>3458.5</v>
      </c>
    </row>
    <row r="55" spans="3:6">
      <c r="C55" s="45" t="s">
        <v>29</v>
      </c>
      <c r="D55" s="45"/>
      <c r="E55" s="20"/>
      <c r="F55" s="2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day to day</vt:lpstr>
      <vt:lpstr>cost</vt:lpstr>
      <vt:lpstr>cash for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2024-09-01T15:38:07Z</dcterms:modified>
</cp:coreProperties>
</file>