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2025 River CRZs\Open Groups\250416_VONE_Tulip CRZ_DUS-DUS_FC\"/>
    </mc:Choice>
  </mc:AlternateContent>
  <xr:revisionPtr revIDLastSave="0" documentId="13_ncr:1_{1AE06DC0-716C-4057-A7A9-93C41E420690}" xr6:coauthVersionLast="36" xr6:coauthVersionMax="36" xr10:uidLastSave="{00000000-0000-0000-0000-000000000000}"/>
  <bookViews>
    <workbookView xWindow="0" yWindow="0" windowWidth="19200" windowHeight="6930" xr2:uid="{0C9008D4-6D1E-40F2-8F52-3BC1F29ADBD9}"/>
  </bookViews>
  <sheets>
    <sheet name="operation" sheetId="1" r:id="rId1"/>
    <sheet name="cost " sheetId="2" r:id="rId2"/>
    <sheet name="flight info" sheetId="5" r:id="rId3"/>
    <sheet name="Budget for Guid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4" i="2" l="1"/>
  <c r="D16" i="2"/>
  <c r="D11" i="2"/>
  <c r="E14" i="4" l="1"/>
  <c r="D36" i="2"/>
  <c r="C37" i="2" s="1"/>
  <c r="C34" i="2"/>
  <c r="E48" i="4" l="1"/>
  <c r="E46" i="4"/>
  <c r="E44" i="4"/>
  <c r="E43" i="4"/>
  <c r="E36" i="4"/>
  <c r="E34" i="4"/>
  <c r="E32" i="4"/>
  <c r="E31" i="4"/>
  <c r="E24" i="4"/>
  <c r="E22" i="4"/>
  <c r="E20" i="4"/>
  <c r="E19" i="4"/>
  <c r="E12" i="4"/>
  <c r="E9" i="4"/>
  <c r="D18" i="2"/>
  <c r="E5" i="4"/>
  <c r="D25" i="2"/>
  <c r="E7" i="4"/>
  <c r="E6" i="4"/>
  <c r="D21" i="2"/>
  <c r="E38" i="4" l="1"/>
  <c r="E50" i="4"/>
  <c r="E26" i="4"/>
  <c r="D17" i="2"/>
  <c r="D15" i="2"/>
  <c r="D8" i="2"/>
  <c r="D9" i="2"/>
  <c r="D26" i="2" l="1"/>
  <c r="D13" i="2"/>
  <c r="D20" i="2" l="1"/>
  <c r="D19" i="2" l="1"/>
  <c r="D24" i="2" l="1"/>
  <c r="D22" i="2"/>
  <c r="D27" i="2" l="1"/>
  <c r="D28" i="2"/>
  <c r="C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Ilya Belkin</author>
  </authors>
  <commentList>
    <comment ref="Q11" authorId="0" shapeId="0" xr:uid="{658393AC-CCC9-4B00-A9D7-545BC5EF308E}">
      <text>
        <r>
          <rPr>
            <b/>
            <sz val="9"/>
            <color indexed="81"/>
            <rFont val="Tahoma"/>
            <family val="2"/>
          </rPr>
          <t xml:space="preserve">2 TKTS issued in Sabre pnr JWGMFW
SHOSHANI/RAZIEL MR  and SHOSHANISHPERLING/ESTHER MRS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<sst xmlns="http://schemas.openxmlformats.org/spreadsheetml/2006/main" count="308" uniqueCount="158">
  <si>
    <t>Viva ONE</t>
  </si>
  <si>
    <t>Viva One</t>
  </si>
  <si>
    <t>4 groups 4 buses</t>
  </si>
  <si>
    <t>Day</t>
  </si>
  <si>
    <t>Date</t>
  </si>
  <si>
    <t>Arrival</t>
  </si>
  <si>
    <t>Depart</t>
  </si>
  <si>
    <t>Itinerary</t>
  </si>
  <si>
    <t>Coach Hours</t>
  </si>
  <si>
    <t>Supplier</t>
  </si>
  <si>
    <t>Remarks</t>
  </si>
  <si>
    <t>p.file nu.</t>
  </si>
  <si>
    <t>pax</t>
  </si>
  <si>
    <t>guide</t>
  </si>
  <si>
    <t xml:space="preserve">comfort </t>
  </si>
  <si>
    <t>x</t>
  </si>
  <si>
    <t>1 c</t>
  </si>
  <si>
    <t>Dusseldorf 17:00</t>
  </si>
  <si>
    <t xml:space="preserve">After breakfast leave the hotel to Dusseldorf. City tour including Heinrich Heine House, the tree-lined King’s Avenue, and the town hall. Lunch at the Flinger Strabe(fm). After lunch go to the ship &amp; check in </t>
  </si>
  <si>
    <t xml:space="preserve">City tour including Heinrich Heine House, the tree-lined King’s Avenue, and the town hall. Lunch at the Flinger Strabe(fm). After lunch go to the ship &amp; check in </t>
  </si>
  <si>
    <t>307423 / 308323 / 308324</t>
  </si>
  <si>
    <t>308742 / 307423 / 308323 / 308324</t>
  </si>
  <si>
    <t xml:space="preserve">After breakfast leave the ship for a Visit to the Keukenhof Gardens. Return back to ship for lunch and sail to Rotterdam. </t>
  </si>
  <si>
    <t>Rotterdam 18:00</t>
  </si>
  <si>
    <t>Gent 08:00</t>
  </si>
  <si>
    <t>Gent 19:00</t>
  </si>
  <si>
    <t>Tour of Bruges including Market Square, Basilica of Holy Blood. Return to the ship for lunch. In the afternoon will leave the ship for walking city tourin Ghent.</t>
  </si>
  <si>
    <t>Antwerp 03:30</t>
  </si>
  <si>
    <t>Antwerp 17:00</t>
  </si>
  <si>
    <t>Nijmegen 09:00</t>
  </si>
  <si>
    <t xml:space="preserve">Nijmegen 15:00 </t>
  </si>
  <si>
    <t>8 c</t>
  </si>
  <si>
    <t>Dusseldorf 04:00</t>
  </si>
  <si>
    <t>Ride to Essen for a city tour. Ride to the airport for the flight</t>
  </si>
  <si>
    <r>
      <rPr>
        <sz val="10"/>
        <color rgb="FF00B050"/>
        <rFont val="Arial"/>
        <family val="2"/>
      </rPr>
      <t>307423</t>
    </r>
    <r>
      <rPr>
        <sz val="10"/>
        <color rgb="FF000000"/>
        <rFont val="Arial"/>
        <family val="2"/>
      </rPr>
      <t xml:space="preserve"> / </t>
    </r>
    <r>
      <rPr>
        <sz val="10"/>
        <color rgb="FF7030A0"/>
        <rFont val="Arial"/>
        <family val="2"/>
      </rPr>
      <t>308323 / 308324</t>
    </r>
  </si>
  <si>
    <t xml:space="preserve">Danny </t>
  </si>
  <si>
    <t>Easy Rider</t>
  </si>
  <si>
    <t>FRA</t>
  </si>
  <si>
    <t>LH687</t>
  </si>
  <si>
    <t>16:30 - 20:05</t>
  </si>
  <si>
    <t>LH690</t>
  </si>
  <si>
    <t>18:00 - 23:10</t>
  </si>
  <si>
    <t>AMS</t>
  </si>
  <si>
    <t>LY357</t>
  </si>
  <si>
    <t>06:10 - 09:40</t>
  </si>
  <si>
    <t>LY336</t>
  </si>
  <si>
    <t>21:30 - 03:05</t>
  </si>
  <si>
    <t>307423 </t>
  </si>
  <si>
    <t>Comfort</t>
  </si>
  <si>
    <t>Frankfurt Airport Hotel</t>
  </si>
  <si>
    <t>TLV &gt; FRA  LH687 16:30 - 20:05</t>
  </si>
  <si>
    <t>no need</t>
  </si>
  <si>
    <t xml:space="preserve">danny </t>
  </si>
  <si>
    <t xml:space="preserve">FRA &gt; TLV LH690     18:00 - 23:10 </t>
  </si>
  <si>
    <t>total pax</t>
  </si>
  <si>
    <t>total pax comfort</t>
  </si>
  <si>
    <t>budjet</t>
  </si>
  <si>
    <t xml:space="preserve">budget </t>
  </si>
  <si>
    <t>date</t>
  </si>
  <si>
    <t>activity</t>
  </si>
  <si>
    <t>rate pp</t>
  </si>
  <si>
    <t>rate per group</t>
  </si>
  <si>
    <t>cash</t>
  </si>
  <si>
    <t>water</t>
  </si>
  <si>
    <t xml:space="preserve">tips </t>
  </si>
  <si>
    <t>Emergency</t>
  </si>
  <si>
    <t>Total</t>
  </si>
  <si>
    <t>~221</t>
  </si>
  <si>
    <t xml:space="preserve">34 + guide </t>
  </si>
  <si>
    <t>Keukenhof Garden 09:00</t>
  </si>
  <si>
    <t>08:30 - 18:30</t>
  </si>
  <si>
    <t xml:space="preserve">Ride to Delft, visit to Royal Delft. Return back to ship for lunch. After lunch Rotterdam  city tour, visit to covered market and return to the ship. </t>
  </si>
  <si>
    <t>Local Brewery ( De Koninck)</t>
  </si>
  <si>
    <t>de polder</t>
  </si>
  <si>
    <t>DE POLDER 4 coaches</t>
  </si>
  <si>
    <t>Amsterdam Coenhaven 08:00</t>
  </si>
  <si>
    <t>Amsterdam Coenhaven x</t>
  </si>
  <si>
    <t>Amsterdam Coenhaven  x   Utrecht 12:30 Rotterdam  18:00</t>
  </si>
  <si>
    <t>Amsterdam Coenhaven 09:00     Utrecht 13:30    Rotterdam   x</t>
  </si>
  <si>
    <t>Rotterdam x</t>
  </si>
  <si>
    <t>Cathedral 10:00             Local Brewery 14:30</t>
  </si>
  <si>
    <t>09:00 - 19:00</t>
  </si>
  <si>
    <t>Half day 08:00 - 12:30</t>
  </si>
  <si>
    <t>full day - 08:30 - 17:30</t>
  </si>
  <si>
    <t>09:00 - 16:30</t>
  </si>
  <si>
    <t>local guide in the morning with potuguese synagogue</t>
  </si>
  <si>
    <t xml:space="preserve">City Tour including Portuguese Synagogue. Returning to ship for lunch. After lunch there will be a canal tour, free time in the city before returning back to ship. </t>
  </si>
  <si>
    <t xml:space="preserve">City tour including Grote Markt square,  town hall, Gothic cathedral. Visit to a local brewery, De Koninck at 14:30 (group of 15 ppl in every 3 minutes) and free time before returning to ship. </t>
  </si>
  <si>
    <t>Coach from AMS to Dusseldorf (ER)</t>
  </si>
  <si>
    <t>2 coaches - Frankfurt airport to Dusseldorf (Danny)</t>
  </si>
  <si>
    <t>Hotel (including dinner+beverages)</t>
  </si>
  <si>
    <t>Portuguese synagogue enterence</t>
  </si>
  <si>
    <t xml:space="preserve">Full day coach (up to 10 hours easy rider) </t>
  </si>
  <si>
    <t>canal tour</t>
  </si>
  <si>
    <t xml:space="preserve">local guides ( 3 guide for 35 pax) </t>
  </si>
  <si>
    <t>keukenhof garden enterence</t>
  </si>
  <si>
    <t xml:space="preserve">half day coach (up to 5 hours) </t>
  </si>
  <si>
    <t xml:space="preserve">full day coach (up to 9 hours) </t>
  </si>
  <si>
    <t>Royal Delft entrence</t>
  </si>
  <si>
    <t xml:space="preserve">4 coaches (danny ) </t>
  </si>
  <si>
    <t xml:space="preserve">invoice </t>
  </si>
  <si>
    <t>Transfer from apt hotel to ship (Danny)</t>
  </si>
  <si>
    <t xml:space="preserve">Avi Talmon </t>
  </si>
  <si>
    <t>day to day</t>
  </si>
  <si>
    <t>cost pp</t>
  </si>
  <si>
    <t>cost per group</t>
  </si>
  <si>
    <t>Spent</t>
  </si>
  <si>
    <t>Balance</t>
  </si>
  <si>
    <t>Expances in NIS</t>
  </si>
  <si>
    <t>tips for drivers</t>
  </si>
  <si>
    <t xml:space="preserve">Antwerp Cathedral </t>
  </si>
  <si>
    <t xml:space="preserve">Portrage </t>
  </si>
  <si>
    <t>taxis to go back to bus parking</t>
  </si>
  <si>
    <t>tip for hotel</t>
  </si>
  <si>
    <t xml:space="preserve">emercency </t>
  </si>
  <si>
    <t>Salary</t>
  </si>
  <si>
    <t>eshel</t>
  </si>
  <si>
    <t>invoice</t>
  </si>
  <si>
    <t>ER invoice</t>
  </si>
  <si>
    <t>Open Group</t>
  </si>
  <si>
    <t xml:space="preserve"> Milav</t>
  </si>
  <si>
    <t>Egged</t>
  </si>
  <si>
    <t>Group</t>
  </si>
  <si>
    <t>Departure</t>
  </si>
  <si>
    <t>Flight from TLV</t>
  </si>
  <si>
    <t>Flight time</t>
  </si>
  <si>
    <t>Return Date</t>
  </si>
  <si>
    <t>Flight to TLV</t>
  </si>
  <si>
    <t xml:space="preserve">p.file no </t>
  </si>
  <si>
    <t>bus is booked up to 5 hours (until 13:00)</t>
  </si>
  <si>
    <t>10:00 - 16:00</t>
  </si>
  <si>
    <r>
      <rPr>
        <sz val="11"/>
        <color rgb="FFB808B4"/>
        <rFont val="Calibri"/>
        <family val="2"/>
        <scheme val="minor"/>
      </rPr>
      <t xml:space="preserve">10:00-16:00            </t>
    </r>
    <r>
      <rPr>
        <sz val="11"/>
        <color rgb="FF00B050"/>
        <rFont val="Calibri"/>
        <family val="2"/>
        <scheme val="minor"/>
      </rPr>
      <t>09:00-16:00</t>
    </r>
  </si>
  <si>
    <r>
      <rPr>
        <sz val="11"/>
        <color rgb="FFB808B4"/>
        <rFont val="Calibri"/>
        <family val="2"/>
        <scheme val="minor"/>
      </rPr>
      <t xml:space="preserve">Danny   </t>
    </r>
    <r>
      <rPr>
        <sz val="11"/>
        <rFont val="Calibri"/>
        <family val="2"/>
        <scheme val="minor"/>
      </rPr>
      <t xml:space="preserve">                    </t>
    </r>
    <r>
      <rPr>
        <sz val="11"/>
        <color rgb="FF00B050"/>
        <rFont val="Calibri"/>
        <family val="2"/>
        <scheme val="minor"/>
      </rPr>
      <t xml:space="preserve"> Easy rider(From Amsterdam)</t>
    </r>
  </si>
  <si>
    <r>
      <rPr>
        <b/>
        <sz val="11"/>
        <color rgb="FF7030A0"/>
        <rFont val="Calibri"/>
        <family val="2"/>
        <scheme val="minor"/>
      </rPr>
      <t>Egged&amp;Milav - TLV &gt; FRA LY357              06:10 09:40</t>
    </r>
    <r>
      <rPr>
        <b/>
        <sz val="11"/>
        <color theme="1"/>
        <rFont val="Calibri"/>
        <family val="2"/>
        <scheme val="minor"/>
      </rPr>
      <t xml:space="preserve">              </t>
    </r>
    <r>
      <rPr>
        <b/>
        <sz val="11"/>
        <color rgb="FF00B050"/>
        <rFont val="Calibri"/>
        <family val="2"/>
        <scheme val="minor"/>
      </rPr>
      <t>open-  TLV&gt;AMS LY337             06:10 - 10:00</t>
    </r>
  </si>
  <si>
    <r>
      <rPr>
        <b/>
        <sz val="11"/>
        <color rgb="FF7030A0"/>
        <rFont val="Calibri"/>
        <family val="2"/>
        <scheme val="minor"/>
      </rPr>
      <t xml:space="preserve"> AMS &gt; TLV LY336    21:30 - 03.05 </t>
    </r>
    <r>
      <rPr>
        <b/>
        <sz val="11"/>
        <rFont val="Calibri"/>
        <family val="2"/>
        <scheme val="minor"/>
      </rPr>
      <t xml:space="preserve">              </t>
    </r>
    <r>
      <rPr>
        <b/>
        <sz val="11"/>
        <color rgb="FF00B050"/>
        <rFont val="Calibri"/>
        <family val="2"/>
        <scheme val="minor"/>
      </rPr>
      <t xml:space="preserve">      DUS-ZRH LX019 (14:55-16:05) + ZRH &gt; TLV LY344  21:15 - 02:10 </t>
    </r>
  </si>
  <si>
    <t>30+5</t>
  </si>
  <si>
    <t>DUS (via ZRH)</t>
  </si>
  <si>
    <t>LY337</t>
  </si>
  <si>
    <t>amsterdam airport portrage.</t>
  </si>
  <si>
    <t xml:space="preserve">P. Synagogue 10:00       Canal  tour 16:30 </t>
  </si>
  <si>
    <t>30+2</t>
  </si>
  <si>
    <t>35+2</t>
  </si>
  <si>
    <t>portrage (securitas arrival)</t>
  </si>
  <si>
    <t>06:10-10:00</t>
  </si>
  <si>
    <t>LX019 /LY344</t>
  </si>
  <si>
    <t>14:55-16:05 / 21:15 - 02:10</t>
  </si>
  <si>
    <t>307423 /308323</t>
  </si>
  <si>
    <t>307423 / 308324</t>
  </si>
  <si>
    <t>after delft boat to center?</t>
  </si>
  <si>
    <t>Sheraton Airport Hotel Frankfurt (Dinner @ hotel)</t>
  </si>
  <si>
    <t>Moshe Matsliyah</t>
  </si>
  <si>
    <r>
      <rPr>
        <sz val="11"/>
        <color rgb="FF7030A0"/>
        <rFont val="Calibri"/>
        <family val="2"/>
        <scheme val="minor"/>
      </rPr>
      <t xml:space="preserve">          \Avi Talmon &amp; Nahum Cohen &amp; Yuval Shamir </t>
    </r>
    <r>
      <rPr>
        <sz val="11"/>
        <color theme="1"/>
        <rFont val="Calibri"/>
        <family val="2"/>
        <scheme val="minor"/>
      </rPr>
      <t xml:space="preserve">                                                   </t>
    </r>
    <r>
      <rPr>
        <sz val="11"/>
        <color rgb="FF00B050"/>
        <rFont val="Calibri"/>
        <family val="2"/>
        <scheme val="minor"/>
      </rPr>
      <t>Claire Balas</t>
    </r>
  </si>
  <si>
    <t xml:space="preserve">portrage for amsterdam </t>
  </si>
  <si>
    <t>if er is possitive to the mail take the bbus to 08:30</t>
  </si>
  <si>
    <t>royal Delft - 09:30        / return to center by boat</t>
  </si>
  <si>
    <t>arrange taxi (8 pex) - return to the busses (Bruges)</t>
  </si>
  <si>
    <t xml:space="preserve">City tour including Waal Bridge &amp; St. Stephen's Church,  town hall &amp; Market square. </t>
  </si>
  <si>
    <t>essen (synagague 11:00)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</si>
</sst>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F800]dddd\,\ mmmm\ dd\,\ yyyy"/>
    <numFmt numFmtId="165" formatCode="[$-1010000]d/m/yy;@"/>
    <numFmt numFmtId="166" formatCode="[$-409]dd/mmm/yy;@"/>
    <numFmt numFmtId="167" formatCode="_([$€-2]\ * #,##0.00_);_([$€-2]\ * \(#,##0.00\);_([$€-2]\ * &quot;-&quot;??_);_(@_)"/>
    <numFmt numFmtId="168" formatCode="[$€-2]\ #,##0.00;[Red]\-[$€-2]\ 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B808B4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7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0" fontId="7" fillId="7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0" fontId="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5" xfId="0" applyBorder="1"/>
    <xf numFmtId="0" fontId="21" fillId="0" borderId="2" xfId="4" applyNumberFormat="1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3" xfId="0" applyBorder="1"/>
    <xf numFmtId="167" fontId="0" fillId="0" borderId="7" xfId="0" applyNumberFormat="1" applyBorder="1"/>
    <xf numFmtId="16" fontId="0" fillId="0" borderId="6" xfId="0" applyNumberFormat="1" applyBorder="1"/>
    <xf numFmtId="167" fontId="0" fillId="0" borderId="0" xfId="0" applyNumberFormat="1" applyBorder="1"/>
    <xf numFmtId="0" fontId="0" fillId="0" borderId="0" xfId="0" applyFill="1" applyBorder="1"/>
    <xf numFmtId="167" fontId="0" fillId="0" borderId="7" xfId="0" applyNumberFormat="1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67" fontId="0" fillId="0" borderId="0" xfId="0" applyNumberFormat="1" applyFill="1" applyBorder="1"/>
    <xf numFmtId="0" fontId="0" fillId="0" borderId="8" xfId="0" applyBorder="1"/>
    <xf numFmtId="0" fontId="0" fillId="0" borderId="9" xfId="0" applyBorder="1"/>
    <xf numFmtId="167" fontId="0" fillId="0" borderId="9" xfId="0" applyNumberFormat="1" applyBorder="1"/>
    <xf numFmtId="0" fontId="0" fillId="0" borderId="0" xfId="0" applyFill="1"/>
    <xf numFmtId="0" fontId="4" fillId="0" borderId="0" xfId="0" applyFont="1" applyBorder="1"/>
    <xf numFmtId="16" fontId="0" fillId="0" borderId="8" xfId="0" applyNumberFormat="1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11" fillId="0" borderId="0" xfId="3" applyBorder="1"/>
    <xf numFmtId="0" fontId="0" fillId="0" borderId="0" xfId="0" applyBorder="1" applyAlignment="1">
      <alignment horizontal="center" vertical="center"/>
    </xf>
    <xf numFmtId="0" fontId="11" fillId="0" borderId="0" xfId="3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0" fillId="4" borderId="6" xfId="0" applyFill="1" applyBorder="1"/>
    <xf numFmtId="0" fontId="0" fillId="4" borderId="0" xfId="0" applyFill="1" applyBorder="1"/>
    <xf numFmtId="167" fontId="0" fillId="4" borderId="7" xfId="0" applyNumberFormat="1" applyFill="1" applyBorder="1"/>
    <xf numFmtId="16" fontId="0" fillId="0" borderId="0" xfId="0" applyNumberFormat="1"/>
    <xf numFmtId="168" fontId="0" fillId="0" borderId="0" xfId="0" applyNumberFormat="1"/>
    <xf numFmtId="0" fontId="0" fillId="0" borderId="2" xfId="0" applyBorder="1"/>
    <xf numFmtId="167" fontId="0" fillId="0" borderId="2" xfId="7" applyNumberFormat="1" applyFont="1" applyBorder="1"/>
    <xf numFmtId="167" fontId="0" fillId="0" borderId="2" xfId="0" applyNumberFormat="1" applyBorder="1"/>
    <xf numFmtId="0" fontId="0" fillId="0" borderId="2" xfId="0" applyFill="1" applyBorder="1" applyAlignment="1">
      <alignment wrapText="1"/>
    </xf>
    <xf numFmtId="167" fontId="0" fillId="0" borderId="2" xfId="7" applyNumberFormat="1" applyFont="1" applyFill="1" applyBorder="1"/>
    <xf numFmtId="167" fontId="0" fillId="0" borderId="2" xfId="0" applyNumberFormat="1" applyFill="1" applyBorder="1"/>
    <xf numFmtId="0" fontId="22" fillId="0" borderId="2" xfId="0" applyFont="1" applyFill="1" applyBorder="1" applyAlignment="1">
      <alignment vertical="center" wrapText="1"/>
    </xf>
    <xf numFmtId="168" fontId="0" fillId="0" borderId="2" xfId="0" applyNumberFormat="1" applyBorder="1"/>
    <xf numFmtId="0" fontId="0" fillId="0" borderId="12" xfId="0" applyBorder="1"/>
    <xf numFmtId="0" fontId="0" fillId="0" borderId="13" xfId="0" applyBorder="1"/>
    <xf numFmtId="164" fontId="6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168" fontId="0" fillId="0" borderId="15" xfId="0" applyNumberFormat="1" applyBorder="1"/>
    <xf numFmtId="0" fontId="0" fillId="10" borderId="0" xfId="0" applyFill="1" applyBorder="1"/>
    <xf numFmtId="0" fontId="0" fillId="10" borderId="14" xfId="0" applyFill="1" applyBorder="1"/>
    <xf numFmtId="0" fontId="0" fillId="10" borderId="2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1" xfId="0" applyFill="1" applyBorder="1"/>
    <xf numFmtId="0" fontId="0" fillId="10" borderId="12" xfId="0" applyFill="1" applyBorder="1"/>
    <xf numFmtId="167" fontId="0" fillId="0" borderId="10" xfId="0" applyNumberFormat="1" applyBorder="1"/>
    <xf numFmtId="167" fontId="0" fillId="0" borderId="5" xfId="0" applyNumberFormat="1" applyBorder="1"/>
    <xf numFmtId="167" fontId="6" fillId="0" borderId="7" xfId="0" applyNumberFormat="1" applyFont="1" applyBorder="1"/>
    <xf numFmtId="0" fontId="0" fillId="7" borderId="0" xfId="0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0" fontId="0" fillId="10" borderId="0" xfId="0" applyFill="1"/>
    <xf numFmtId="165" fontId="15" fillId="0" borderId="18" xfId="6" applyNumberFormat="1" applyFont="1" applyFill="1" applyBorder="1" applyAlignment="1">
      <alignment horizontal="left" vertical="center" wrapText="1"/>
    </xf>
    <xf numFmtId="166" fontId="18" fillId="0" borderId="19" xfId="6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166" fontId="15" fillId="0" borderId="19" xfId="5" applyNumberFormat="1" applyFont="1" applyFill="1" applyBorder="1" applyAlignment="1">
      <alignment horizontal="center" vertical="center" wrapText="1"/>
    </xf>
    <xf numFmtId="165" fontId="15" fillId="0" borderId="19" xfId="2" applyNumberFormat="1" applyFont="1" applyFill="1" applyBorder="1" applyAlignment="1">
      <alignment horizontal="center" vertical="center" wrapText="1"/>
    </xf>
    <xf numFmtId="166" fontId="15" fillId="0" borderId="19" xfId="0" applyNumberFormat="1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165" fontId="20" fillId="0" borderId="18" xfId="6" applyNumberFormat="1" applyFont="1" applyFill="1" applyBorder="1" applyAlignment="1">
      <alignment horizontal="left" vertical="center" wrapText="1"/>
    </xf>
    <xf numFmtId="0" fontId="15" fillId="0" borderId="19" xfId="6" applyNumberFormat="1" applyFont="1" applyFill="1" applyBorder="1" applyAlignment="1">
      <alignment horizontal="center" vertical="center" wrapText="1"/>
    </xf>
    <xf numFmtId="166" fontId="15" fillId="0" borderId="19" xfId="2" applyNumberFormat="1" applyFont="1" applyFill="1" applyBorder="1" applyAlignment="1">
      <alignment horizontal="center" vertical="center" wrapText="1"/>
    </xf>
    <xf numFmtId="16" fontId="0" fillId="0" borderId="0" xfId="0" applyNumberFormat="1" applyFill="1" applyBorder="1"/>
    <xf numFmtId="165" fontId="15" fillId="0" borderId="21" xfId="6" applyNumberFormat="1" applyFont="1" applyFill="1" applyBorder="1" applyAlignment="1">
      <alignment horizontal="left" vertical="center" wrapText="1" readingOrder="1"/>
    </xf>
    <xf numFmtId="166" fontId="18" fillId="0" borderId="21" xfId="6" applyNumberFormat="1" applyFont="1" applyFill="1" applyBorder="1" applyAlignment="1">
      <alignment horizontal="center" vertical="center" wrapText="1" readingOrder="1"/>
    </xf>
    <xf numFmtId="15" fontId="19" fillId="0" borderId="21" xfId="6" applyNumberFormat="1" applyFont="1" applyFill="1" applyBorder="1" applyAlignment="1">
      <alignment horizontal="left" vertical="center" wrapText="1" readingOrder="1"/>
    </xf>
    <xf numFmtId="0" fontId="19" fillId="0" borderId="21" xfId="0" applyFont="1" applyFill="1" applyBorder="1" applyAlignment="1">
      <alignment horizontal="left" vertical="center" wrapText="1" readingOrder="1"/>
    </xf>
    <xf numFmtId="0" fontId="15" fillId="0" borderId="21" xfId="0" applyFont="1" applyFill="1" applyBorder="1" applyAlignment="1">
      <alignment horizontal="left" vertical="center" wrapText="1" readingOrder="1"/>
    </xf>
    <xf numFmtId="0" fontId="15" fillId="0" borderId="21" xfId="6" applyNumberFormat="1" applyFont="1" applyFill="1" applyBorder="1" applyAlignment="1">
      <alignment horizontal="left" vertical="center" wrapText="1" readingOrder="1"/>
    </xf>
    <xf numFmtId="0" fontId="15" fillId="0" borderId="22" xfId="0" applyFont="1" applyFill="1" applyBorder="1" applyAlignment="1">
      <alignment horizontal="center" vertical="center" wrapText="1" readingOrder="1"/>
    </xf>
    <xf numFmtId="166" fontId="15" fillId="0" borderId="22" xfId="5" applyNumberFormat="1" applyFont="1" applyFill="1" applyBorder="1" applyAlignment="1">
      <alignment horizontal="center" vertical="center" wrapText="1" readingOrder="1"/>
    </xf>
    <xf numFmtId="166" fontId="6" fillId="0" borderId="22" xfId="1" applyNumberFormat="1" applyFont="1" applyFill="1" applyBorder="1" applyAlignment="1">
      <alignment horizontal="center" vertical="center" wrapText="1" readingOrder="1"/>
    </xf>
    <xf numFmtId="165" fontId="15" fillId="0" borderId="22" xfId="2" applyNumberFormat="1" applyFont="1" applyFill="1" applyBorder="1" applyAlignment="1">
      <alignment horizontal="center" vertical="center" wrapText="1" readingOrder="1"/>
    </xf>
    <xf numFmtId="166" fontId="15" fillId="0" borderId="22" xfId="2" applyNumberFormat="1" applyFont="1" applyFill="1" applyBorder="1" applyAlignment="1">
      <alignment horizontal="center" vertical="center" wrapText="1" readingOrder="1"/>
    </xf>
    <xf numFmtId="0" fontId="15" fillId="0" borderId="22" xfId="2" applyFont="1" applyFill="1" applyBorder="1" applyAlignment="1">
      <alignment horizontal="center" vertical="center" wrapText="1" readingOrder="1"/>
    </xf>
    <xf numFmtId="0" fontId="25" fillId="0" borderId="22" xfId="1" applyFont="1" applyFill="1" applyBorder="1" applyAlignment="1">
      <alignment horizontal="center" vertical="center" wrapText="1" readingOrder="1"/>
    </xf>
    <xf numFmtId="0" fontId="15" fillId="0" borderId="23" xfId="1" applyFont="1" applyFill="1" applyBorder="1" applyAlignment="1">
      <alignment horizontal="center" vertical="center" wrapText="1" readingOrder="1"/>
    </xf>
    <xf numFmtId="0" fontId="15" fillId="0" borderId="21" xfId="1" applyFont="1" applyFill="1" applyBorder="1" applyAlignment="1">
      <alignment horizontal="center" vertical="center" wrapText="1" readingOrder="1"/>
    </xf>
    <xf numFmtId="0" fontId="19" fillId="0" borderId="22" xfId="1" applyFont="1" applyFill="1" applyBorder="1" applyAlignment="1">
      <alignment horizontal="center" vertical="center" wrapText="1" readingOrder="1"/>
    </xf>
  </cellXfs>
  <cellStyles count="8">
    <cellStyle name="40% - Accent4" xfId="5" builtinId="43"/>
    <cellStyle name="60% - Accent3" xfId="2" builtinId="40"/>
    <cellStyle name="Bad" xfId="1" builtinId="27"/>
    <cellStyle name="Currency" xfId="4" builtinId="4"/>
    <cellStyle name="Hyperlink" xfId="3" builtinId="8"/>
    <cellStyle name="Normal" xfId="0" builtinId="0"/>
    <cellStyle name="Normal 2" xfId="6" xr:uid="{3DA21E0F-88FA-4518-81EC-D29FAD970619}"/>
    <cellStyle name="Percent" xfId="7" builtinId="5"/>
  </cellStyles>
  <dxfs count="0"/>
  <tableStyles count="0" defaultTableStyle="TableStyleMedium2" defaultPivotStyle="PivotStyleLight16"/>
  <colors>
    <mruColors>
      <color rgb="FFB80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0859-A350-4135-9EAD-EE9E2386B484}">
  <sheetPr>
    <pageSetUpPr fitToPage="1"/>
  </sheetPr>
  <dimension ref="A1:L46"/>
  <sheetViews>
    <sheetView tabSelected="1" zoomScale="80" zoomScaleNormal="80" workbookViewId="0">
      <selection activeCell="E10" sqref="E10"/>
    </sheetView>
  </sheetViews>
  <sheetFormatPr defaultRowHeight="14.5"/>
  <cols>
    <col min="1" max="1" width="14.36328125" style="30" customWidth="1"/>
    <col min="2" max="2" width="30.453125" style="30" customWidth="1"/>
    <col min="3" max="3" width="32.54296875" style="30" customWidth="1"/>
    <col min="4" max="4" width="29.26953125" style="30" customWidth="1"/>
    <col min="5" max="5" width="40" style="30" customWidth="1"/>
    <col min="6" max="6" width="19.36328125" style="30" customWidth="1"/>
    <col min="7" max="7" width="17.90625" style="30" customWidth="1"/>
    <col min="8" max="8" width="22.54296875" style="30" customWidth="1"/>
    <col min="9" max="9" width="19.36328125" style="30" customWidth="1"/>
    <col min="10" max="10" width="8.7265625" style="30"/>
    <col min="11" max="11" width="34.1796875" style="30" customWidth="1"/>
    <col min="12" max="12" width="23.54296875" style="30" customWidth="1"/>
    <col min="13" max="16384" width="8.7265625" style="30"/>
  </cols>
  <sheetData>
    <row r="1" spans="1:12">
      <c r="A1" s="1" t="s">
        <v>0</v>
      </c>
      <c r="B1" s="2" t="s">
        <v>1</v>
      </c>
      <c r="C1" s="2" t="s">
        <v>2</v>
      </c>
      <c r="D1" s="1"/>
      <c r="E1" s="3"/>
      <c r="F1" s="4"/>
      <c r="G1" s="3"/>
      <c r="H1" s="1"/>
      <c r="I1" s="5"/>
      <c r="J1" s="1"/>
      <c r="K1" s="1"/>
    </row>
    <row r="2" spans="1:12">
      <c r="A2" s="6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</row>
    <row r="3" spans="1:12" ht="37" customHeight="1">
      <c r="A3" s="9" t="s">
        <v>14</v>
      </c>
      <c r="B3" s="10">
        <v>45762</v>
      </c>
      <c r="C3" s="11" t="s">
        <v>50</v>
      </c>
      <c r="D3" s="12" t="s">
        <v>15</v>
      </c>
      <c r="E3" s="9" t="s">
        <v>149</v>
      </c>
      <c r="F3" s="9"/>
      <c r="G3" s="34"/>
      <c r="H3" s="9"/>
      <c r="I3" s="13">
        <v>308742</v>
      </c>
      <c r="J3" s="9"/>
      <c r="K3" s="31" t="s">
        <v>150</v>
      </c>
    </row>
    <row r="4" spans="1:12" ht="94.5" customHeight="1">
      <c r="A4" s="9" t="s">
        <v>16</v>
      </c>
      <c r="B4" s="10">
        <v>45763</v>
      </c>
      <c r="C4" s="11" t="s">
        <v>49</v>
      </c>
      <c r="D4" s="14" t="s">
        <v>17</v>
      </c>
      <c r="E4" s="9" t="s">
        <v>18</v>
      </c>
      <c r="F4" s="33" t="s">
        <v>130</v>
      </c>
      <c r="G4" s="24" t="s">
        <v>35</v>
      </c>
      <c r="H4" s="9"/>
      <c r="I4" s="13">
        <v>308742</v>
      </c>
      <c r="J4" s="9"/>
      <c r="K4" s="31" t="s">
        <v>150</v>
      </c>
    </row>
    <row r="5" spans="1:12" ht="96" customHeight="1">
      <c r="A5" s="9">
        <v>1</v>
      </c>
      <c r="B5" s="10">
        <v>45763</v>
      </c>
      <c r="C5" s="66" t="s">
        <v>133</v>
      </c>
      <c r="D5" s="14" t="s">
        <v>17</v>
      </c>
      <c r="E5" s="15" t="s">
        <v>19</v>
      </c>
      <c r="F5" s="9" t="s">
        <v>131</v>
      </c>
      <c r="G5" s="15" t="s">
        <v>132</v>
      </c>
      <c r="H5" s="9" t="s">
        <v>138</v>
      </c>
      <c r="I5" s="16" t="s">
        <v>20</v>
      </c>
      <c r="J5" s="9"/>
      <c r="K5" s="61" t="s">
        <v>151</v>
      </c>
      <c r="L5" s="62"/>
    </row>
    <row r="6" spans="1:12" ht="108" customHeight="1">
      <c r="A6" s="17">
        <v>2</v>
      </c>
      <c r="B6" s="10">
        <v>45764</v>
      </c>
      <c r="C6" s="18" t="s">
        <v>75</v>
      </c>
      <c r="D6" s="14" t="s">
        <v>76</v>
      </c>
      <c r="E6" s="32" t="s">
        <v>86</v>
      </c>
      <c r="F6" s="15" t="s">
        <v>81</v>
      </c>
      <c r="G6" s="15" t="s">
        <v>36</v>
      </c>
      <c r="H6" s="15" t="s">
        <v>139</v>
      </c>
      <c r="I6" s="20" t="s">
        <v>21</v>
      </c>
      <c r="J6" s="19"/>
      <c r="K6" s="30" t="s">
        <v>153</v>
      </c>
      <c r="L6" s="67" t="s">
        <v>85</v>
      </c>
    </row>
    <row r="7" spans="1:12" ht="96" customHeight="1">
      <c r="A7" s="21">
        <v>3</v>
      </c>
      <c r="B7" s="10">
        <v>45765</v>
      </c>
      <c r="C7" s="22" t="s">
        <v>77</v>
      </c>
      <c r="D7" s="23" t="s">
        <v>78</v>
      </c>
      <c r="E7" s="32" t="s">
        <v>22</v>
      </c>
      <c r="F7" s="24" t="s">
        <v>82</v>
      </c>
      <c r="G7" s="24" t="s">
        <v>36</v>
      </c>
      <c r="H7" s="25" t="s">
        <v>69</v>
      </c>
      <c r="I7" s="20" t="s">
        <v>21</v>
      </c>
      <c r="J7" s="19"/>
      <c r="L7" s="67" t="s">
        <v>129</v>
      </c>
    </row>
    <row r="8" spans="1:12" ht="58">
      <c r="A8" s="21">
        <v>4</v>
      </c>
      <c r="B8" s="10">
        <v>45766</v>
      </c>
      <c r="C8" s="22" t="s">
        <v>79</v>
      </c>
      <c r="D8" s="23" t="s">
        <v>23</v>
      </c>
      <c r="E8" s="24" t="s">
        <v>71</v>
      </c>
      <c r="F8" s="24" t="s">
        <v>83</v>
      </c>
      <c r="G8" s="24" t="s">
        <v>36</v>
      </c>
      <c r="H8" s="25" t="s">
        <v>154</v>
      </c>
      <c r="I8" s="20" t="s">
        <v>21</v>
      </c>
      <c r="J8" s="19"/>
      <c r="L8" s="67" t="s">
        <v>148</v>
      </c>
    </row>
    <row r="9" spans="1:12" ht="58">
      <c r="A9" s="21">
        <v>5</v>
      </c>
      <c r="B9" s="10">
        <v>45767</v>
      </c>
      <c r="C9" s="22" t="s">
        <v>24</v>
      </c>
      <c r="D9" s="23" t="s">
        <v>25</v>
      </c>
      <c r="E9" s="24" t="s">
        <v>26</v>
      </c>
      <c r="F9" s="24" t="s">
        <v>70</v>
      </c>
      <c r="G9" s="24" t="s">
        <v>73</v>
      </c>
      <c r="H9" s="61" t="s">
        <v>155</v>
      </c>
      <c r="I9" s="20" t="s">
        <v>21</v>
      </c>
      <c r="J9" s="19"/>
      <c r="K9" s="67"/>
      <c r="L9" s="62"/>
    </row>
    <row r="10" spans="1:12" ht="72.5">
      <c r="A10" s="21">
        <v>6</v>
      </c>
      <c r="B10" s="10">
        <v>45768</v>
      </c>
      <c r="C10" s="26" t="s">
        <v>27</v>
      </c>
      <c r="D10" s="27" t="s">
        <v>28</v>
      </c>
      <c r="E10" s="24" t="s">
        <v>87</v>
      </c>
      <c r="F10" s="24" t="s">
        <v>84</v>
      </c>
      <c r="G10" s="15" t="s">
        <v>73</v>
      </c>
      <c r="H10" s="65" t="s">
        <v>80</v>
      </c>
      <c r="I10" s="20" t="s">
        <v>21</v>
      </c>
      <c r="J10" s="19"/>
      <c r="K10" s="67"/>
      <c r="L10" s="62"/>
    </row>
    <row r="11" spans="1:12" ht="52" customHeight="1">
      <c r="A11" s="21">
        <v>7</v>
      </c>
      <c r="B11" s="10">
        <v>45769</v>
      </c>
      <c r="C11" s="22" t="s">
        <v>29</v>
      </c>
      <c r="D11" s="23" t="s">
        <v>30</v>
      </c>
      <c r="E11" s="24" t="s">
        <v>156</v>
      </c>
      <c r="F11" s="24" t="s">
        <v>51</v>
      </c>
      <c r="G11" s="24" t="s">
        <v>51</v>
      </c>
      <c r="H11" s="25"/>
      <c r="I11" s="20" t="s">
        <v>21</v>
      </c>
      <c r="J11" s="19"/>
      <c r="K11" s="67"/>
    </row>
    <row r="12" spans="1:12" ht="44" customHeight="1">
      <c r="A12" s="21" t="s">
        <v>31</v>
      </c>
      <c r="B12" s="10">
        <v>45770</v>
      </c>
      <c r="C12" s="22" t="s">
        <v>32</v>
      </c>
      <c r="D12" s="23" t="s">
        <v>53</v>
      </c>
      <c r="E12" s="24" t="s">
        <v>33</v>
      </c>
      <c r="F12" s="64">
        <v>0.35416666666666669</v>
      </c>
      <c r="G12" s="24" t="s">
        <v>35</v>
      </c>
      <c r="H12" s="28"/>
      <c r="I12" s="13">
        <v>308742</v>
      </c>
      <c r="J12" s="9"/>
      <c r="K12" s="67"/>
    </row>
    <row r="13" spans="1:12" ht="91" customHeight="1">
      <c r="A13" s="21">
        <v>8</v>
      </c>
      <c r="B13" s="10">
        <v>45770</v>
      </c>
      <c r="C13" s="22" t="s">
        <v>32</v>
      </c>
      <c r="D13" s="22" t="s">
        <v>134</v>
      </c>
      <c r="E13" s="24" t="s">
        <v>157</v>
      </c>
      <c r="F13" s="33">
        <v>0.35416666666666669</v>
      </c>
      <c r="G13" s="24" t="s">
        <v>52</v>
      </c>
      <c r="H13" s="29"/>
      <c r="I13" s="16" t="s">
        <v>34</v>
      </c>
      <c r="J13" s="19"/>
      <c r="K13" s="68"/>
    </row>
    <row r="15" spans="1:12">
      <c r="A15" s="105" t="s">
        <v>122</v>
      </c>
      <c r="B15" s="105" t="s">
        <v>4</v>
      </c>
      <c r="C15" s="105" t="s">
        <v>5</v>
      </c>
      <c r="D15" s="105" t="s">
        <v>123</v>
      </c>
      <c r="E15" s="105" t="s">
        <v>124</v>
      </c>
      <c r="F15" s="105" t="s">
        <v>125</v>
      </c>
      <c r="G15" s="105" t="s">
        <v>126</v>
      </c>
      <c r="H15" s="105" t="s">
        <v>127</v>
      </c>
      <c r="I15" s="105" t="s">
        <v>125</v>
      </c>
      <c r="J15" s="105" t="s">
        <v>128</v>
      </c>
      <c r="K15"/>
      <c r="L15"/>
    </row>
    <row r="16" spans="1:12" ht="15.5">
      <c r="A16" s="106" t="s">
        <v>48</v>
      </c>
      <c r="B16" s="107">
        <v>45762</v>
      </c>
      <c r="C16" s="108" t="s">
        <v>37</v>
      </c>
      <c r="D16" s="109" t="s">
        <v>37</v>
      </c>
      <c r="E16" s="110" t="s">
        <v>38</v>
      </c>
      <c r="F16" s="111" t="s">
        <v>39</v>
      </c>
      <c r="G16" s="112">
        <v>45770</v>
      </c>
      <c r="H16" s="113" t="s">
        <v>40</v>
      </c>
      <c r="I16" s="114" t="s">
        <v>41</v>
      </c>
      <c r="J16" s="115">
        <v>308742</v>
      </c>
      <c r="K16" t="s">
        <v>140</v>
      </c>
      <c r="L16"/>
    </row>
    <row r="17" spans="1:12" ht="15.5">
      <c r="A17" s="116" t="s">
        <v>121</v>
      </c>
      <c r="B17" s="107">
        <v>45763</v>
      </c>
      <c r="C17" s="109" t="s">
        <v>37</v>
      </c>
      <c r="D17" s="109" t="s">
        <v>42</v>
      </c>
      <c r="E17" s="117" t="s">
        <v>43</v>
      </c>
      <c r="F17" s="111" t="s">
        <v>44</v>
      </c>
      <c r="G17" s="112">
        <v>45770</v>
      </c>
      <c r="H17" s="118" t="s">
        <v>45</v>
      </c>
      <c r="I17" s="114" t="s">
        <v>46</v>
      </c>
      <c r="J17" s="115" t="s">
        <v>47</v>
      </c>
      <c r="K17" t="s">
        <v>141</v>
      </c>
      <c r="L17"/>
    </row>
    <row r="18" spans="1:12" ht="29">
      <c r="A18" s="106" t="s">
        <v>120</v>
      </c>
      <c r="B18" s="107">
        <v>45763</v>
      </c>
      <c r="C18" s="109" t="s">
        <v>37</v>
      </c>
      <c r="D18" s="109" t="s">
        <v>42</v>
      </c>
      <c r="E18" s="117" t="s">
        <v>43</v>
      </c>
      <c r="F18" s="111" t="s">
        <v>44</v>
      </c>
      <c r="G18" s="112">
        <v>45770</v>
      </c>
      <c r="H18" s="118" t="s">
        <v>45</v>
      </c>
      <c r="I18" s="114" t="s">
        <v>46</v>
      </c>
      <c r="J18" s="115" t="s">
        <v>147</v>
      </c>
      <c r="K18" t="s">
        <v>135</v>
      </c>
      <c r="L18"/>
    </row>
    <row r="19" spans="1:12" ht="29">
      <c r="A19" s="106" t="s">
        <v>119</v>
      </c>
      <c r="B19" s="107">
        <v>45763</v>
      </c>
      <c r="C19" s="109" t="s">
        <v>42</v>
      </c>
      <c r="D19" s="109" t="s">
        <v>136</v>
      </c>
      <c r="E19" s="117" t="s">
        <v>137</v>
      </c>
      <c r="F19" s="111" t="s">
        <v>143</v>
      </c>
      <c r="G19" s="112">
        <v>45770</v>
      </c>
      <c r="H19" s="117" t="s">
        <v>144</v>
      </c>
      <c r="I19" s="111" t="s">
        <v>145</v>
      </c>
      <c r="J19" s="115" t="s">
        <v>146</v>
      </c>
      <c r="K19">
        <v>35</v>
      </c>
      <c r="L19"/>
    </row>
    <row r="25" spans="1:12">
      <c r="A25" s="57"/>
      <c r="B25" s="69"/>
      <c r="C25" s="42"/>
      <c r="D25" s="70"/>
    </row>
    <row r="26" spans="1:12">
      <c r="A26" s="57"/>
      <c r="B26" s="69"/>
      <c r="C26" s="42"/>
      <c r="D26" s="70"/>
    </row>
    <row r="27" spans="1:12">
      <c r="A27" s="57"/>
      <c r="B27" s="69"/>
      <c r="C27" s="42"/>
      <c r="D27" s="70"/>
    </row>
    <row r="28" spans="1:12">
      <c r="A28" s="57"/>
      <c r="B28" s="71"/>
      <c r="C28" s="42"/>
      <c r="D28" s="70"/>
    </row>
    <row r="29" spans="1:12">
      <c r="A29" s="72"/>
      <c r="B29" s="71"/>
      <c r="C29" s="73"/>
      <c r="D29" s="70"/>
    </row>
    <row r="30" spans="1:12">
      <c r="A30" s="72"/>
      <c r="B30" s="74"/>
      <c r="C30" s="73"/>
      <c r="D30" s="70"/>
    </row>
    <row r="31" spans="1:12">
      <c r="A31" s="57"/>
      <c r="B31" s="42"/>
      <c r="C31" s="42"/>
      <c r="D31" s="70"/>
    </row>
    <row r="32" spans="1:12">
      <c r="A32" s="57"/>
      <c r="B32" s="42"/>
      <c r="C32" s="42"/>
      <c r="D32" s="70"/>
    </row>
    <row r="33" spans="1:4">
      <c r="A33" s="42"/>
      <c r="B33" s="42"/>
      <c r="C33" s="42"/>
      <c r="D33" s="70"/>
    </row>
    <row r="34" spans="1:4">
      <c r="A34" s="70"/>
      <c r="B34" s="70"/>
      <c r="C34" s="70"/>
      <c r="D34" s="70"/>
    </row>
    <row r="35" spans="1:4">
      <c r="A35" s="70"/>
      <c r="B35" s="70"/>
      <c r="C35" s="70"/>
      <c r="D35" s="70"/>
    </row>
    <row r="36" spans="1:4">
      <c r="A36" s="70"/>
      <c r="B36" s="70"/>
      <c r="C36" s="70"/>
      <c r="D36" s="70"/>
    </row>
    <row r="37" spans="1:4">
      <c r="A37" s="70"/>
      <c r="B37" s="70"/>
      <c r="C37" s="70"/>
      <c r="D37" s="70"/>
    </row>
    <row r="38" spans="1:4">
      <c r="A38" s="70"/>
      <c r="B38" s="70"/>
      <c r="C38" s="70"/>
      <c r="D38" s="70"/>
    </row>
    <row r="39" spans="1:4">
      <c r="A39" s="70"/>
      <c r="B39" s="70"/>
      <c r="C39" s="70"/>
      <c r="D39" s="70"/>
    </row>
    <row r="40" spans="1:4">
      <c r="A40" s="70"/>
      <c r="B40" s="70"/>
      <c r="C40" s="70"/>
      <c r="D40" s="70"/>
    </row>
    <row r="41" spans="1:4">
      <c r="A41" s="70"/>
      <c r="B41" s="70"/>
      <c r="C41" s="70"/>
      <c r="D41" s="70"/>
    </row>
    <row r="42" spans="1:4">
      <c r="A42" s="70"/>
      <c r="B42" s="70"/>
      <c r="C42" s="70"/>
      <c r="D42" s="70"/>
    </row>
    <row r="43" spans="1:4">
      <c r="A43" s="70"/>
      <c r="B43" s="70"/>
      <c r="C43" s="70"/>
      <c r="D43" s="70"/>
    </row>
    <row r="44" spans="1:4">
      <c r="A44" s="70"/>
      <c r="B44" s="70"/>
      <c r="C44" s="70"/>
      <c r="D44" s="70"/>
    </row>
    <row r="45" spans="1:4">
      <c r="A45" s="70"/>
      <c r="B45" s="70"/>
      <c r="C45" s="70"/>
      <c r="D45" s="70"/>
    </row>
    <row r="46" spans="1:4">
      <c r="A46" s="70"/>
      <c r="B46" s="70"/>
      <c r="C46" s="70"/>
      <c r="D46" s="70"/>
    </row>
  </sheetData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7516-A2C4-4B80-A29C-2C2A3A783D20}">
  <dimension ref="A1:FS191"/>
  <sheetViews>
    <sheetView topLeftCell="A25" zoomScale="94" zoomScaleNormal="94" workbookViewId="0">
      <selection activeCell="D11" sqref="D11"/>
    </sheetView>
  </sheetViews>
  <sheetFormatPr defaultRowHeight="14.5"/>
  <cols>
    <col min="1" max="1" width="23.08984375" customWidth="1"/>
    <col min="2" max="2" width="23.453125" bestFit="1" customWidth="1"/>
    <col min="3" max="3" width="10.90625" bestFit="1" customWidth="1"/>
    <col min="4" max="4" width="14.1796875" bestFit="1" customWidth="1"/>
    <col min="5" max="5" width="9.26953125" bestFit="1" customWidth="1"/>
    <col min="6" max="6" width="18.7265625" bestFit="1" customWidth="1"/>
    <col min="7" max="7" width="10.54296875" bestFit="1" customWidth="1"/>
    <col min="8" max="8" width="15.54296875" bestFit="1" customWidth="1"/>
    <col min="9" max="9" width="23.26953125" bestFit="1" customWidth="1"/>
    <col min="10" max="10" width="10.1796875" bestFit="1" customWidth="1"/>
    <col min="11" max="11" width="14.453125" bestFit="1" customWidth="1"/>
  </cols>
  <sheetData>
    <row r="1" spans="1:175">
      <c r="D1" s="35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175">
      <c r="A2" t="s">
        <v>54</v>
      </c>
      <c r="B2" s="36">
        <v>128</v>
      </c>
      <c r="D2" s="3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</row>
    <row r="3" spans="1:175">
      <c r="A3" t="s">
        <v>56</v>
      </c>
      <c r="B3" s="40">
        <v>382</v>
      </c>
      <c r="D3" s="35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</row>
    <row r="4" spans="1:175" ht="15" thickBot="1">
      <c r="D4" s="3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</row>
    <row r="5" spans="1:175">
      <c r="A5" s="44" t="s">
        <v>58</v>
      </c>
      <c r="B5" s="38" t="s">
        <v>59</v>
      </c>
      <c r="C5" s="38" t="s">
        <v>60</v>
      </c>
      <c r="D5" s="101" t="s">
        <v>61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</row>
    <row r="6" spans="1:175" ht="29">
      <c r="A6" s="90">
        <v>45763</v>
      </c>
      <c r="B6" s="50" t="s">
        <v>101</v>
      </c>
      <c r="C6" s="42"/>
      <c r="D6" s="45">
        <v>1000</v>
      </c>
      <c r="E6" t="s">
        <v>100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</row>
    <row r="7" spans="1:175" ht="29">
      <c r="A7" s="90">
        <v>45763</v>
      </c>
      <c r="B7" s="50" t="s">
        <v>88</v>
      </c>
      <c r="C7" s="42"/>
      <c r="D7" s="45">
        <v>1400</v>
      </c>
      <c r="E7" t="s">
        <v>100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</row>
    <row r="8" spans="1:175" ht="43.5">
      <c r="A8" s="90">
        <v>45763</v>
      </c>
      <c r="B8" s="50" t="s">
        <v>89</v>
      </c>
      <c r="C8" s="47">
        <v>1000</v>
      </c>
      <c r="D8" s="45">
        <f>C8*2</f>
        <v>2000</v>
      </c>
      <c r="E8" t="s">
        <v>100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</row>
    <row r="9" spans="1:175" ht="29">
      <c r="A9" s="90">
        <v>45764</v>
      </c>
      <c r="B9" s="50" t="s">
        <v>92</v>
      </c>
      <c r="C9" s="47">
        <v>1195</v>
      </c>
      <c r="D9" s="45">
        <f>C9*4</f>
        <v>4780</v>
      </c>
      <c r="E9" t="s">
        <v>118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</row>
    <row r="10" spans="1:175">
      <c r="A10" s="90"/>
      <c r="B10" s="50" t="s">
        <v>152</v>
      </c>
      <c r="C10" s="47">
        <v>6</v>
      </c>
      <c r="D10" s="45">
        <f>C10*35</f>
        <v>210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</row>
    <row r="11" spans="1:175" ht="29">
      <c r="A11" s="90">
        <v>45764</v>
      </c>
      <c r="B11" s="50" t="s">
        <v>91</v>
      </c>
      <c r="C11" s="42">
        <v>18</v>
      </c>
      <c r="D11" s="45">
        <f>C11*B2</f>
        <v>2304</v>
      </c>
      <c r="E11" t="s">
        <v>118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</row>
    <row r="12" spans="1:175" ht="29">
      <c r="A12" s="90">
        <v>45764</v>
      </c>
      <c r="B12" s="50" t="s">
        <v>94</v>
      </c>
      <c r="C12" s="42"/>
      <c r="D12" s="45">
        <v>1000</v>
      </c>
      <c r="E12" t="s">
        <v>118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</row>
    <row r="13" spans="1:175">
      <c r="A13" s="90">
        <v>45764</v>
      </c>
      <c r="B13" s="50" t="s">
        <v>93</v>
      </c>
      <c r="C13" s="42">
        <v>15.5</v>
      </c>
      <c r="D13" s="45">
        <f>C13*140</f>
        <v>2170</v>
      </c>
      <c r="E13" t="s">
        <v>118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</row>
    <row r="14" spans="1:175" ht="29">
      <c r="A14" s="90">
        <v>45765</v>
      </c>
      <c r="B14" s="50" t="s">
        <v>95</v>
      </c>
      <c r="C14" s="42">
        <v>21</v>
      </c>
      <c r="D14" s="45">
        <f>C14*B2</f>
        <v>2688</v>
      </c>
      <c r="E14" t="s">
        <v>118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</row>
    <row r="15" spans="1:175" ht="29">
      <c r="A15" s="90">
        <v>45765</v>
      </c>
      <c r="B15" s="50" t="s">
        <v>96</v>
      </c>
      <c r="C15" s="47">
        <v>875</v>
      </c>
      <c r="D15" s="45">
        <f>C15*4</f>
        <v>3500</v>
      </c>
      <c r="E15" t="s">
        <v>118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</row>
    <row r="16" spans="1:175">
      <c r="A16" s="90">
        <v>45766</v>
      </c>
      <c r="B16" s="50" t="s">
        <v>98</v>
      </c>
      <c r="C16" s="48">
        <v>10</v>
      </c>
      <c r="D16" s="45">
        <f>C16*B2</f>
        <v>1280</v>
      </c>
      <c r="E16" t="s">
        <v>118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</row>
    <row r="17" spans="1:175" ht="29">
      <c r="A17" s="90">
        <v>45766</v>
      </c>
      <c r="B17" s="51" t="s">
        <v>97</v>
      </c>
      <c r="C17" s="52">
        <v>1095</v>
      </c>
      <c r="D17" s="45">
        <f>C17*4</f>
        <v>4380</v>
      </c>
      <c r="E17" t="s">
        <v>118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</row>
    <row r="18" spans="1:175" ht="29">
      <c r="A18" s="90">
        <v>45767</v>
      </c>
      <c r="B18" s="51" t="s">
        <v>112</v>
      </c>
      <c r="C18" s="52">
        <v>100</v>
      </c>
      <c r="D18" s="45">
        <f>C18*4</f>
        <v>400</v>
      </c>
      <c r="E18" t="s">
        <v>62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</row>
    <row r="19" spans="1:175">
      <c r="A19" s="90">
        <v>45767</v>
      </c>
      <c r="B19" s="51" t="s">
        <v>74</v>
      </c>
      <c r="C19" s="48">
        <v>1086.5</v>
      </c>
      <c r="D19" s="49">
        <f>C19*4</f>
        <v>4346</v>
      </c>
      <c r="E19" t="s">
        <v>100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</row>
    <row r="20" spans="1:175">
      <c r="A20" s="90">
        <v>45768</v>
      </c>
      <c r="B20" s="51" t="s">
        <v>74</v>
      </c>
      <c r="C20" s="48">
        <v>736.7</v>
      </c>
      <c r="D20" s="49">
        <f>C20*4</f>
        <v>2946.8</v>
      </c>
      <c r="E20" t="s">
        <v>100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</row>
    <row r="21" spans="1:175">
      <c r="A21" s="90">
        <v>45768</v>
      </c>
      <c r="B21" s="51" t="s">
        <v>110</v>
      </c>
      <c r="C21" s="48">
        <v>10</v>
      </c>
      <c r="D21" s="49">
        <f>C21*B2</f>
        <v>1280</v>
      </c>
      <c r="E21" t="s">
        <v>62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</row>
    <row r="22" spans="1:175">
      <c r="A22" s="90">
        <v>45768</v>
      </c>
      <c r="B22" s="63" t="s">
        <v>72</v>
      </c>
      <c r="C22" s="48">
        <v>14</v>
      </c>
      <c r="D22" s="49">
        <f>C22*B2</f>
        <v>1792</v>
      </c>
      <c r="E22" t="s">
        <v>62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</row>
    <row r="23" spans="1:175">
      <c r="A23" s="90">
        <v>45770</v>
      </c>
      <c r="B23" s="51" t="s">
        <v>99</v>
      </c>
      <c r="C23" s="48"/>
      <c r="D23" s="49">
        <v>5500</v>
      </c>
      <c r="E23" t="s">
        <v>100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</row>
    <row r="24" spans="1:175">
      <c r="A24" s="46"/>
      <c r="B24" s="50" t="s">
        <v>63</v>
      </c>
      <c r="C24" s="42">
        <v>4</v>
      </c>
      <c r="D24" s="45">
        <f>C24*B2</f>
        <v>512</v>
      </c>
      <c r="E24" t="s">
        <v>62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</row>
    <row r="25" spans="1:175">
      <c r="A25" s="46"/>
      <c r="B25" s="50" t="s">
        <v>64</v>
      </c>
      <c r="C25" s="47">
        <v>630</v>
      </c>
      <c r="D25" s="45">
        <f>C25*4</f>
        <v>2520</v>
      </c>
      <c r="E25" t="s">
        <v>62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</row>
    <row r="26" spans="1:175">
      <c r="A26" s="46"/>
      <c r="B26" s="42" t="s">
        <v>65</v>
      </c>
      <c r="C26" s="57">
        <v>200</v>
      </c>
      <c r="D26" s="102">
        <f>C26*4</f>
        <v>800</v>
      </c>
      <c r="E26" t="s">
        <v>62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</row>
    <row r="27" spans="1:175">
      <c r="A27" s="46"/>
      <c r="B27" s="50"/>
      <c r="C27" s="47"/>
      <c r="D27" s="45">
        <f>SUM(D6:D26)</f>
        <v>46808.800000000003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</row>
    <row r="28" spans="1:175">
      <c r="A28" s="46"/>
      <c r="B28" s="50"/>
      <c r="C28" s="42"/>
      <c r="D28" s="45">
        <f>D27/B2</f>
        <v>365.69375000000002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</row>
    <row r="29" spans="1:175" ht="15" thickBot="1">
      <c r="A29" s="58"/>
      <c r="B29" s="59" t="s">
        <v>66</v>
      </c>
      <c r="C29" s="55">
        <f>D28+C27</f>
        <v>365.69375000000002</v>
      </c>
      <c r="D29" s="100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</row>
    <row r="30" spans="1:175" ht="15" thickBot="1"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</row>
    <row r="31" spans="1:175">
      <c r="A31" s="37" t="s">
        <v>55</v>
      </c>
      <c r="B31" s="38" t="s">
        <v>68</v>
      </c>
      <c r="C31" s="38"/>
      <c r="D31" s="39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104"/>
      <c r="X31" s="51"/>
      <c r="Y31" s="52"/>
      <c r="Z31" s="52"/>
      <c r="AA31" s="48"/>
      <c r="AB31" s="48"/>
      <c r="AC31" s="48"/>
      <c r="AD31" s="48"/>
      <c r="AE31" s="48"/>
      <c r="AF31" s="48"/>
      <c r="AG31" s="48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</row>
    <row r="32" spans="1:175">
      <c r="A32" s="41" t="s">
        <v>57</v>
      </c>
      <c r="B32" s="42" t="s">
        <v>67</v>
      </c>
      <c r="C32" s="42"/>
      <c r="D32" s="43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</row>
    <row r="33" spans="1:175">
      <c r="A33" s="75" t="s">
        <v>58</v>
      </c>
      <c r="B33" s="76" t="s">
        <v>59</v>
      </c>
      <c r="C33" s="76" t="s">
        <v>60</v>
      </c>
      <c r="D33" s="77" t="s">
        <v>61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</row>
    <row r="34" spans="1:175" ht="29">
      <c r="A34" s="46"/>
      <c r="B34" s="51" t="s">
        <v>90</v>
      </c>
      <c r="C34" s="52">
        <f>D34/34</f>
        <v>211.5</v>
      </c>
      <c r="D34" s="49">
        <v>7191</v>
      </c>
      <c r="E34" t="s">
        <v>117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</row>
    <row r="35" spans="1:175">
      <c r="A35" s="46"/>
      <c r="B35" s="42" t="s">
        <v>142</v>
      </c>
      <c r="C35" s="42"/>
      <c r="D35" s="45">
        <v>332.01</v>
      </c>
      <c r="E35" t="s">
        <v>117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</row>
    <row r="36" spans="1:175">
      <c r="A36" s="46"/>
      <c r="B36" s="42"/>
      <c r="C36" s="42"/>
      <c r="D36" s="45">
        <f>SUM(D34:D35)</f>
        <v>7523.01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</row>
    <row r="37" spans="1:175" ht="15" thickBot="1">
      <c r="A37" s="53"/>
      <c r="B37" s="54"/>
      <c r="C37" s="55">
        <f>D36/34</f>
        <v>221.26500000000001</v>
      </c>
      <c r="D37" s="100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</row>
    <row r="38" spans="1:175">
      <c r="A38" s="56"/>
      <c r="B38" s="56"/>
      <c r="C38" s="56"/>
      <c r="D38" s="56"/>
      <c r="E38" s="56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</row>
    <row r="39" spans="1:175">
      <c r="A39" s="56"/>
      <c r="B39" s="119"/>
      <c r="C39" s="48"/>
      <c r="D39" s="48"/>
      <c r="E39" s="56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</row>
    <row r="40" spans="1:175">
      <c r="A40" s="56"/>
      <c r="B40" s="48"/>
      <c r="C40" s="48"/>
      <c r="D40" s="52"/>
      <c r="E40" s="52"/>
      <c r="F40" s="56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</row>
    <row r="41" spans="1:175">
      <c r="A41" s="56"/>
      <c r="B41" s="48"/>
      <c r="C41" s="48"/>
      <c r="D41" s="48"/>
      <c r="E41" s="52"/>
      <c r="F41" s="56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</row>
    <row r="42" spans="1:175">
      <c r="A42" s="56"/>
      <c r="B42" s="48"/>
      <c r="C42" s="48"/>
      <c r="D42" s="52"/>
      <c r="E42" s="52"/>
      <c r="F42" s="56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</row>
    <row r="43" spans="1:175">
      <c r="A43" s="56"/>
      <c r="B43" s="48"/>
      <c r="C43" s="48"/>
      <c r="D43" s="48"/>
      <c r="E43" s="52"/>
      <c r="F43" s="56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</row>
    <row r="44" spans="1:175">
      <c r="A44" s="56"/>
      <c r="B44" s="48"/>
      <c r="C44" s="48"/>
      <c r="D44" s="48"/>
      <c r="E44" s="52"/>
      <c r="F44" s="56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</row>
    <row r="45" spans="1:175">
      <c r="A45" s="56"/>
      <c r="B45" s="48"/>
      <c r="C45" s="48"/>
      <c r="D45" s="48"/>
      <c r="E45" s="52"/>
      <c r="F45" s="56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</row>
    <row r="46" spans="1:175">
      <c r="A46" s="56"/>
      <c r="B46" s="48"/>
      <c r="C46" s="48"/>
      <c r="D46" s="48"/>
      <c r="E46" s="48"/>
      <c r="F46" s="56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</row>
    <row r="47" spans="1:175">
      <c r="B47" s="56"/>
      <c r="C47" s="56"/>
      <c r="D47" s="56"/>
      <c r="E47" s="48"/>
      <c r="F47" s="56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</row>
    <row r="48" spans="1:175">
      <c r="B48" s="56"/>
      <c r="C48" s="56"/>
      <c r="D48" s="56"/>
      <c r="E48" s="56"/>
      <c r="F48" s="56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</row>
    <row r="49" spans="2:17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</row>
    <row r="50" spans="2:17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</row>
    <row r="51" spans="2:175"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</row>
    <row r="52" spans="2:175"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</row>
    <row r="53" spans="2:175"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</row>
    <row r="54" spans="2:175"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</row>
    <row r="55" spans="2:175"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</row>
    <row r="56" spans="2:175"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</row>
    <row r="57" spans="2:175"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</row>
    <row r="58" spans="2:175"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</row>
    <row r="59" spans="2:175"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</row>
    <row r="60" spans="2:175"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</row>
    <row r="61" spans="2:175"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</row>
    <row r="62" spans="2:175"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</row>
    <row r="63" spans="2:175"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</row>
    <row r="64" spans="2:175"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</row>
    <row r="65" spans="7:175"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</row>
    <row r="66" spans="7:175"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</row>
    <row r="67" spans="7:175"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</row>
    <row r="68" spans="7:175"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</row>
    <row r="69" spans="7:175"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</row>
    <row r="70" spans="7:175"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</row>
    <row r="71" spans="7:175"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</row>
    <row r="72" spans="7:175"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</row>
    <row r="73" spans="7:175"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</row>
    <row r="74" spans="7:175"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</row>
    <row r="75" spans="7:175"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</row>
    <row r="76" spans="7:175"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</row>
    <row r="77" spans="7:175"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</row>
    <row r="78" spans="7:175"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</row>
    <row r="79" spans="7:175"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</row>
    <row r="80" spans="7:175"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</row>
    <row r="81" spans="7:175"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</row>
    <row r="82" spans="7:175"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</row>
    <row r="83" spans="7:175"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</row>
    <row r="84" spans="7:175"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</row>
    <row r="85" spans="7:175"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</row>
    <row r="86" spans="7:175"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</row>
    <row r="87" spans="7:175"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</row>
    <row r="88" spans="7:175"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</row>
    <row r="89" spans="7:175"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</row>
    <row r="90" spans="7:175"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</row>
    <row r="91" spans="7:175"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</row>
    <row r="92" spans="7:175"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</row>
    <row r="93" spans="7:175"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</row>
    <row r="94" spans="7:175"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</row>
    <row r="95" spans="7:175"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</row>
    <row r="96" spans="7:175"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</row>
    <row r="97" spans="7:175"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</row>
    <row r="98" spans="7:175"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</row>
    <row r="99" spans="7:175"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</row>
    <row r="100" spans="7:175"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</row>
    <row r="101" spans="7:175"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</row>
    <row r="102" spans="7:175"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</row>
    <row r="103" spans="7:175"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</row>
    <row r="104" spans="7:175"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</row>
    <row r="105" spans="7:175"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</row>
    <row r="106" spans="7:175"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</row>
    <row r="107" spans="7:175"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</row>
    <row r="108" spans="7:175"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</row>
    <row r="109" spans="7:175"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</row>
    <row r="110" spans="7:175"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</row>
    <row r="111" spans="7:175"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</row>
    <row r="112" spans="7:175"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</row>
    <row r="113" spans="7:175"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</row>
    <row r="114" spans="7:17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</row>
    <row r="115" spans="7:175"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</row>
    <row r="116" spans="7:175"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</row>
    <row r="117" spans="7:175"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</row>
    <row r="118" spans="7:175"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</row>
    <row r="119" spans="7:175"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</row>
    <row r="120" spans="7:175"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</row>
    <row r="121" spans="7:175"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</row>
    <row r="122" spans="7:175"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</row>
    <row r="123" spans="7:175"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</row>
    <row r="124" spans="7:175"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</row>
    <row r="125" spans="7:175"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</row>
    <row r="126" spans="7:175"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</row>
    <row r="127" spans="7:175"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</row>
    <row r="128" spans="7:175"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</row>
    <row r="129" spans="7:175"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</row>
    <row r="130" spans="7:175"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</row>
    <row r="131" spans="7:175"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</row>
    <row r="132" spans="7:175"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</row>
    <row r="133" spans="7:175"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</row>
    <row r="134" spans="7:175"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</row>
    <row r="135" spans="7:175"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</row>
    <row r="136" spans="7:175"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</row>
    <row r="137" spans="7:175"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</row>
    <row r="138" spans="7:175"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</row>
    <row r="139" spans="7:175"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</row>
    <row r="140" spans="7:175"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</row>
    <row r="141" spans="7:175"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</row>
    <row r="142" spans="7:175"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</row>
    <row r="143" spans="7:175"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</row>
    <row r="144" spans="7:175"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</row>
    <row r="145" spans="7:175"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</row>
    <row r="146" spans="7:175"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</row>
    <row r="147" spans="7:175"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</row>
    <row r="148" spans="7:175"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</row>
    <row r="149" spans="7:175"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</row>
    <row r="150" spans="7:175"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</row>
    <row r="151" spans="7:175"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</row>
    <row r="152" spans="7:175"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</row>
    <row r="153" spans="7:175"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</row>
    <row r="154" spans="7:175"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</row>
    <row r="155" spans="7:175"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</row>
    <row r="156" spans="7:175"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</row>
    <row r="157" spans="7:175"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</row>
    <row r="158" spans="7:175"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</row>
    <row r="159" spans="7:175"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</row>
    <row r="160" spans="7:175"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</row>
    <row r="161" spans="7:175"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</row>
    <row r="162" spans="7:175"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</row>
    <row r="163" spans="7:175"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</row>
    <row r="164" spans="7:175"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</row>
    <row r="165" spans="7:175"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</row>
    <row r="166" spans="7:175"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</row>
    <row r="167" spans="7:175"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</row>
    <row r="168" spans="7:175"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</row>
    <row r="169" spans="7:175"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</row>
    <row r="170" spans="7:175"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</row>
    <row r="171" spans="7:175"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</row>
    <row r="172" spans="7:175"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</row>
    <row r="173" spans="7:175"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</row>
    <row r="174" spans="7:175"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</row>
    <row r="175" spans="7:175"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</row>
    <row r="176" spans="7:175"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</row>
    <row r="177" spans="7:175"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</row>
    <row r="178" spans="7:175"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</row>
    <row r="179" spans="7:175"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</row>
    <row r="180" spans="7:175"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</row>
    <row r="181" spans="7:175"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</row>
    <row r="182" spans="7:175"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</row>
    <row r="183" spans="7:175"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</row>
    <row r="184" spans="7:175"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</row>
    <row r="185" spans="7:175"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</row>
    <row r="186" spans="7:175"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</row>
    <row r="187" spans="7:175"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</row>
    <row r="188" spans="7:175"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</row>
    <row r="189" spans="7:175"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</row>
    <row r="190" spans="7:175"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</row>
    <row r="191" spans="7:175"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FA00-7076-4062-B940-39B1595F720C}">
  <dimension ref="A1:Q18"/>
  <sheetViews>
    <sheetView zoomScale="70" zoomScaleNormal="70" workbookViewId="0">
      <selection activeCell="C5" sqref="C5"/>
    </sheetView>
  </sheetViews>
  <sheetFormatPr defaultRowHeight="14.5"/>
  <cols>
    <col min="2" max="2" width="11.453125" bestFit="1" customWidth="1"/>
    <col min="4" max="4" width="9.36328125" bestFit="1" customWidth="1"/>
    <col min="5" max="5" width="13.36328125" bestFit="1" customWidth="1"/>
    <col min="6" max="6" width="11.36328125" bestFit="1" customWidth="1"/>
    <col min="7" max="7" width="15.08984375" customWidth="1"/>
    <col min="8" max="8" width="13.81640625" customWidth="1"/>
    <col min="9" max="9" width="17.36328125" customWidth="1"/>
    <col min="10" max="10" width="20.08984375" customWidth="1"/>
  </cols>
  <sheetData>
    <row r="1" spans="1:17">
      <c r="A1" s="105" t="s">
        <v>122</v>
      </c>
      <c r="B1" s="105" t="s">
        <v>4</v>
      </c>
      <c r="C1" s="105" t="s">
        <v>5</v>
      </c>
      <c r="D1" s="105" t="s">
        <v>123</v>
      </c>
      <c r="E1" s="105" t="s">
        <v>124</v>
      </c>
      <c r="F1" s="105" t="s">
        <v>125</v>
      </c>
      <c r="G1" s="105" t="s">
        <v>126</v>
      </c>
      <c r="H1" s="105" t="s">
        <v>127</v>
      </c>
      <c r="I1" s="105" t="s">
        <v>125</v>
      </c>
      <c r="J1" s="105" t="s">
        <v>128</v>
      </c>
    </row>
    <row r="2" spans="1:17" ht="29">
      <c r="A2" s="106" t="s">
        <v>48</v>
      </c>
      <c r="B2" s="107">
        <v>45762</v>
      </c>
      <c r="C2" s="108" t="s">
        <v>37</v>
      </c>
      <c r="D2" s="109" t="s">
        <v>37</v>
      </c>
      <c r="E2" s="110" t="s">
        <v>38</v>
      </c>
      <c r="F2" s="111" t="s">
        <v>39</v>
      </c>
      <c r="G2" s="112">
        <v>45770</v>
      </c>
      <c r="H2" s="113" t="s">
        <v>40</v>
      </c>
      <c r="I2" s="114" t="s">
        <v>41</v>
      </c>
      <c r="J2" s="115">
        <v>308742</v>
      </c>
      <c r="K2" t="s">
        <v>140</v>
      </c>
    </row>
    <row r="3" spans="1:17" ht="29">
      <c r="A3" s="116" t="s">
        <v>121</v>
      </c>
      <c r="B3" s="107">
        <v>45763</v>
      </c>
      <c r="C3" s="109" t="s">
        <v>37</v>
      </c>
      <c r="D3" s="109" t="s">
        <v>42</v>
      </c>
      <c r="E3" s="117" t="s">
        <v>43</v>
      </c>
      <c r="F3" s="111" t="s">
        <v>44</v>
      </c>
      <c r="G3" s="112">
        <v>45770</v>
      </c>
      <c r="H3" s="118" t="s">
        <v>45</v>
      </c>
      <c r="I3" s="114" t="s">
        <v>46</v>
      </c>
      <c r="J3" s="115" t="s">
        <v>47</v>
      </c>
      <c r="K3" t="s">
        <v>141</v>
      </c>
    </row>
    <row r="4" spans="1:17" ht="68.5" customHeight="1">
      <c r="A4" s="106" t="s">
        <v>120</v>
      </c>
      <c r="B4" s="107">
        <v>45763</v>
      </c>
      <c r="C4" s="109" t="s">
        <v>37</v>
      </c>
      <c r="D4" s="109" t="s">
        <v>42</v>
      </c>
      <c r="E4" s="117" t="s">
        <v>43</v>
      </c>
      <c r="F4" s="111" t="s">
        <v>44</v>
      </c>
      <c r="G4" s="112">
        <v>45770</v>
      </c>
      <c r="H4" s="118" t="s">
        <v>45</v>
      </c>
      <c r="I4" s="114" t="s">
        <v>46</v>
      </c>
      <c r="J4" s="115" t="s">
        <v>147</v>
      </c>
      <c r="K4" t="s">
        <v>135</v>
      </c>
    </row>
    <row r="5" spans="1:17" ht="29">
      <c r="A5" s="106" t="s">
        <v>119</v>
      </c>
      <c r="B5" s="107">
        <v>45763</v>
      </c>
      <c r="C5" s="109" t="s">
        <v>42</v>
      </c>
      <c r="D5" s="109" t="s">
        <v>136</v>
      </c>
      <c r="E5" s="117" t="s">
        <v>137</v>
      </c>
      <c r="F5" s="111" t="s">
        <v>143</v>
      </c>
      <c r="G5" s="112">
        <v>45770</v>
      </c>
      <c r="H5" s="117" t="s">
        <v>144</v>
      </c>
      <c r="I5" s="111" t="s">
        <v>145</v>
      </c>
      <c r="J5" s="115" t="s">
        <v>146</v>
      </c>
      <c r="K5">
        <v>35</v>
      </c>
    </row>
    <row r="8" spans="1:17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.5">
      <c r="A11" s="120"/>
      <c r="B11" s="121"/>
      <c r="C11" s="122"/>
      <c r="D11" s="123"/>
      <c r="E11" s="124"/>
      <c r="F11" s="125"/>
      <c r="G11" s="126"/>
      <c r="H11" s="127"/>
      <c r="I11" s="128"/>
      <c r="J11" s="128"/>
      <c r="K11" s="129"/>
      <c r="L11" s="130"/>
      <c r="M11" s="131"/>
      <c r="N11" s="132"/>
      <c r="O11" s="132"/>
      <c r="P11" s="133"/>
      <c r="Q11" s="134"/>
    </row>
    <row r="12" spans="1:17" ht="15.5">
      <c r="A12" s="120"/>
      <c r="B12" s="121"/>
      <c r="C12" s="122"/>
      <c r="D12" s="124"/>
      <c r="E12" s="124"/>
      <c r="F12" s="125"/>
      <c r="G12" s="126"/>
      <c r="H12" s="127"/>
      <c r="I12" s="127"/>
      <c r="J12" s="127"/>
      <c r="K12" s="129"/>
      <c r="L12" s="130"/>
      <c r="M12" s="131"/>
      <c r="N12" s="132"/>
      <c r="O12" s="132"/>
      <c r="P12" s="133"/>
      <c r="Q12" s="134"/>
    </row>
    <row r="13" spans="1:17" ht="15.5">
      <c r="A13" s="120"/>
      <c r="B13" s="121"/>
      <c r="C13" s="122"/>
      <c r="D13" s="123"/>
      <c r="E13" s="124"/>
      <c r="F13" s="125"/>
      <c r="G13" s="126"/>
      <c r="H13" s="127"/>
      <c r="I13" s="128"/>
      <c r="J13" s="128"/>
      <c r="K13" s="129"/>
      <c r="L13" s="130"/>
      <c r="M13" s="131"/>
      <c r="N13" s="132"/>
      <c r="O13" s="132"/>
      <c r="P13" s="133"/>
      <c r="Q13" s="134"/>
    </row>
    <row r="14" spans="1:17" ht="15.5">
      <c r="A14" s="120"/>
      <c r="B14" s="121"/>
      <c r="C14" s="122"/>
      <c r="D14" s="124"/>
      <c r="E14" s="124"/>
      <c r="F14" s="125"/>
      <c r="G14" s="126"/>
      <c r="H14" s="127"/>
      <c r="I14" s="127"/>
      <c r="J14" s="127"/>
      <c r="K14" s="129"/>
      <c r="L14" s="130"/>
      <c r="M14" s="131"/>
      <c r="N14" s="135"/>
      <c r="O14" s="135"/>
      <c r="P14" s="133"/>
      <c r="Q14" s="134"/>
    </row>
    <row r="15" spans="1:17" ht="15.5">
      <c r="A15" s="120"/>
      <c r="B15" s="121"/>
      <c r="C15" s="122"/>
      <c r="D15" s="124"/>
      <c r="E15" s="124"/>
      <c r="F15" s="125"/>
      <c r="G15" s="126"/>
      <c r="H15" s="127"/>
      <c r="I15" s="127"/>
      <c r="J15" s="127"/>
      <c r="K15" s="129"/>
      <c r="L15" s="130"/>
      <c r="M15" s="131"/>
      <c r="N15" s="135"/>
      <c r="O15" s="135"/>
      <c r="P15" s="133"/>
      <c r="Q15" s="134"/>
    </row>
    <row r="16" spans="1:17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</sheetData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F819-DB18-4677-BE1F-CDDA361512F8}">
  <dimension ref="B2:N50"/>
  <sheetViews>
    <sheetView workbookViewId="0">
      <selection activeCell="G29" sqref="G29"/>
    </sheetView>
  </sheetViews>
  <sheetFormatPr defaultRowHeight="14.5"/>
  <cols>
    <col min="2" max="2" width="20.08984375" bestFit="1" customWidth="1"/>
    <col min="3" max="3" width="23.08984375" customWidth="1"/>
    <col min="4" max="4" width="9.08984375" bestFit="1" customWidth="1"/>
    <col min="5" max="5" width="10.54296875" bestFit="1" customWidth="1"/>
  </cols>
  <sheetData>
    <row r="2" spans="2:14" ht="15" thickBot="1"/>
    <row r="3" spans="2:14">
      <c r="B3" s="98">
        <v>308742</v>
      </c>
      <c r="C3" s="99" t="s">
        <v>102</v>
      </c>
      <c r="D3" s="99">
        <v>34</v>
      </c>
      <c r="E3" s="88"/>
      <c r="F3" s="88"/>
      <c r="G3" s="88"/>
      <c r="H3" s="88"/>
      <c r="I3" s="88"/>
      <c r="J3" s="89"/>
    </row>
    <row r="4" spans="2:14">
      <c r="B4" s="94" t="s">
        <v>103</v>
      </c>
      <c r="C4" s="95" t="s">
        <v>59</v>
      </c>
      <c r="D4" s="95" t="s">
        <v>104</v>
      </c>
      <c r="E4" s="95" t="s">
        <v>105</v>
      </c>
      <c r="F4" s="96" t="s">
        <v>106</v>
      </c>
      <c r="G4" s="96" t="s">
        <v>107</v>
      </c>
      <c r="H4" s="96" t="s">
        <v>10</v>
      </c>
      <c r="I4" s="96" t="s">
        <v>108</v>
      </c>
      <c r="J4" s="97"/>
    </row>
    <row r="5" spans="2:14">
      <c r="B5" s="90">
        <v>45762</v>
      </c>
      <c r="C5" s="80" t="s">
        <v>111</v>
      </c>
      <c r="D5" s="81">
        <v>9</v>
      </c>
      <c r="E5" s="82">
        <f>9*D3</f>
        <v>306</v>
      </c>
      <c r="F5" s="42"/>
      <c r="G5" s="42"/>
      <c r="H5" s="42"/>
      <c r="I5" s="42"/>
      <c r="J5" s="43"/>
      <c r="K5" s="78"/>
      <c r="M5" s="79"/>
      <c r="N5" s="79"/>
    </row>
    <row r="6" spans="2:14">
      <c r="B6" s="90">
        <v>45768</v>
      </c>
      <c r="C6" s="83" t="s">
        <v>110</v>
      </c>
      <c r="D6" s="84">
        <v>10</v>
      </c>
      <c r="E6" s="85">
        <f>D6*D3</f>
        <v>340</v>
      </c>
      <c r="F6" s="42"/>
      <c r="G6" s="42"/>
      <c r="H6" s="42"/>
      <c r="I6" s="42"/>
      <c r="J6" s="43"/>
      <c r="K6" s="78"/>
      <c r="M6" s="79"/>
      <c r="N6" s="79"/>
    </row>
    <row r="7" spans="2:14">
      <c r="B7" s="90">
        <v>45768</v>
      </c>
      <c r="C7" s="86" t="s">
        <v>72</v>
      </c>
      <c r="D7" s="84">
        <v>14</v>
      </c>
      <c r="E7" s="85">
        <f>D7*D3</f>
        <v>476</v>
      </c>
      <c r="F7" s="42"/>
      <c r="G7" s="42"/>
      <c r="H7" s="42"/>
      <c r="I7" s="42"/>
      <c r="J7" s="43"/>
      <c r="K7" s="78"/>
      <c r="M7" s="79"/>
      <c r="N7" s="79"/>
    </row>
    <row r="8" spans="2:14" ht="29">
      <c r="B8" s="10">
        <v>45767</v>
      </c>
      <c r="C8" s="83" t="s">
        <v>112</v>
      </c>
      <c r="D8" s="85"/>
      <c r="E8" s="82">
        <v>100</v>
      </c>
      <c r="F8" s="42"/>
      <c r="G8" s="42"/>
      <c r="H8" s="42"/>
      <c r="I8" s="42"/>
      <c r="J8" s="43"/>
      <c r="K8" s="78"/>
      <c r="M8" s="79"/>
      <c r="N8" s="79"/>
    </row>
    <row r="9" spans="2:14">
      <c r="B9" s="46"/>
      <c r="C9" s="80" t="s">
        <v>63</v>
      </c>
      <c r="D9" s="81">
        <v>4</v>
      </c>
      <c r="E9" s="82">
        <f>D9*D3</f>
        <v>136</v>
      </c>
      <c r="F9" s="42"/>
      <c r="G9" s="42"/>
      <c r="H9" s="42"/>
      <c r="I9" s="42"/>
      <c r="J9" s="43"/>
      <c r="K9" s="78"/>
      <c r="M9" s="79"/>
      <c r="N9" s="79"/>
    </row>
    <row r="10" spans="2:14">
      <c r="B10" s="46"/>
      <c r="C10" s="80" t="s">
        <v>109</v>
      </c>
      <c r="D10" s="80"/>
      <c r="E10" s="82">
        <v>630</v>
      </c>
      <c r="F10" s="42"/>
      <c r="G10" s="42"/>
      <c r="H10" s="42"/>
      <c r="I10" s="93" t="s">
        <v>115</v>
      </c>
      <c r="J10" s="43"/>
      <c r="K10" s="78"/>
      <c r="N10" s="79"/>
    </row>
    <row r="11" spans="2:14">
      <c r="B11" s="46"/>
      <c r="C11" s="80" t="s">
        <v>113</v>
      </c>
      <c r="D11" s="80"/>
      <c r="E11" s="82">
        <v>50</v>
      </c>
      <c r="F11" s="42"/>
      <c r="G11" s="42"/>
      <c r="H11" s="42"/>
      <c r="I11" s="42"/>
      <c r="J11" s="43"/>
      <c r="K11" s="78"/>
      <c r="N11" s="79"/>
    </row>
    <row r="12" spans="2:14">
      <c r="B12" s="46"/>
      <c r="C12" s="80" t="s">
        <v>116</v>
      </c>
      <c r="D12" s="80"/>
      <c r="E12" s="82">
        <f>176*9</f>
        <v>1584</v>
      </c>
      <c r="F12" s="42"/>
      <c r="G12" s="42"/>
      <c r="H12" s="42"/>
      <c r="I12" s="42"/>
      <c r="J12" s="43"/>
      <c r="K12" s="78"/>
      <c r="N12" s="79"/>
    </row>
    <row r="13" spans="2:14">
      <c r="B13" s="46"/>
      <c r="C13" s="80" t="s">
        <v>114</v>
      </c>
      <c r="D13" s="87"/>
      <c r="E13" s="82">
        <v>200</v>
      </c>
      <c r="F13" s="42"/>
      <c r="G13" s="42"/>
      <c r="H13" s="42"/>
      <c r="I13" s="42"/>
      <c r="J13" s="43"/>
      <c r="K13" s="78"/>
      <c r="M13" s="79"/>
      <c r="N13" s="79"/>
    </row>
    <row r="14" spans="2:14" ht="15" thickBot="1">
      <c r="B14" s="53"/>
      <c r="C14" s="91" t="s">
        <v>66</v>
      </c>
      <c r="D14" s="92"/>
      <c r="E14" s="92">
        <f>SUM(E5:E13)</f>
        <v>3822</v>
      </c>
      <c r="F14" s="54"/>
      <c r="G14" s="54"/>
      <c r="H14" s="54"/>
      <c r="I14" s="54"/>
      <c r="J14" s="60"/>
      <c r="M14" s="79"/>
      <c r="N14" s="79"/>
    </row>
    <row r="15" spans="2:14">
      <c r="E15" s="79"/>
    </row>
    <row r="16" spans="2:14" ht="15" thickBot="1"/>
    <row r="17" spans="2:10">
      <c r="B17" s="98">
        <v>307423</v>
      </c>
      <c r="C17" s="99"/>
      <c r="D17" s="99">
        <v>24</v>
      </c>
      <c r="E17" s="88"/>
      <c r="F17" s="88"/>
      <c r="G17" s="88"/>
      <c r="H17" s="88"/>
      <c r="I17" s="88"/>
      <c r="J17" s="89"/>
    </row>
    <row r="18" spans="2:10">
      <c r="B18" s="94" t="s">
        <v>103</v>
      </c>
      <c r="C18" s="95" t="s">
        <v>59</v>
      </c>
      <c r="D18" s="95" t="s">
        <v>104</v>
      </c>
      <c r="E18" s="95" t="s">
        <v>105</v>
      </c>
      <c r="F18" s="96" t="s">
        <v>106</v>
      </c>
      <c r="G18" s="96" t="s">
        <v>107</v>
      </c>
      <c r="H18" s="96" t="s">
        <v>10</v>
      </c>
      <c r="I18" s="96" t="s">
        <v>108</v>
      </c>
      <c r="J18" s="97"/>
    </row>
    <row r="19" spans="2:10">
      <c r="B19" s="90">
        <v>45768</v>
      </c>
      <c r="C19" s="83" t="s">
        <v>110</v>
      </c>
      <c r="D19" s="84">
        <v>10</v>
      </c>
      <c r="E19" s="85">
        <f>D19*D17</f>
        <v>240</v>
      </c>
      <c r="F19" s="42"/>
      <c r="G19" s="42"/>
      <c r="H19" s="42"/>
      <c r="I19" s="42"/>
      <c r="J19" s="43"/>
    </row>
    <row r="20" spans="2:10">
      <c r="B20" s="90">
        <v>45768</v>
      </c>
      <c r="C20" s="86" t="s">
        <v>72</v>
      </c>
      <c r="D20" s="84">
        <v>14</v>
      </c>
      <c r="E20" s="85">
        <f>D20*D17</f>
        <v>336</v>
      </c>
      <c r="F20" s="42"/>
      <c r="G20" s="42"/>
      <c r="H20" s="42"/>
      <c r="I20" s="42"/>
      <c r="J20" s="43"/>
    </row>
    <row r="21" spans="2:10" ht="29">
      <c r="B21" s="10">
        <v>45767</v>
      </c>
      <c r="C21" s="83" t="s">
        <v>112</v>
      </c>
      <c r="D21" s="85"/>
      <c r="E21" s="82">
        <v>100</v>
      </c>
      <c r="F21" s="42"/>
      <c r="G21" s="42"/>
      <c r="H21" s="42"/>
      <c r="I21" s="42"/>
      <c r="J21" s="43"/>
    </row>
    <row r="22" spans="2:10">
      <c r="B22" s="46"/>
      <c r="C22" s="80" t="s">
        <v>63</v>
      </c>
      <c r="D22" s="81">
        <v>4</v>
      </c>
      <c r="E22" s="82">
        <f>D22*D17</f>
        <v>96</v>
      </c>
      <c r="F22" s="42"/>
      <c r="G22" s="42"/>
      <c r="H22" s="42"/>
      <c r="I22" s="42"/>
      <c r="J22" s="43"/>
    </row>
    <row r="23" spans="2:10">
      <c r="B23" s="46"/>
      <c r="C23" s="80" t="s">
        <v>109</v>
      </c>
      <c r="D23" s="80"/>
      <c r="E23" s="82">
        <v>630</v>
      </c>
      <c r="F23" s="42"/>
      <c r="G23" s="42"/>
      <c r="H23" s="42"/>
      <c r="I23" s="93" t="s">
        <v>115</v>
      </c>
      <c r="J23" s="43"/>
    </row>
    <row r="24" spans="2:10">
      <c r="B24" s="46"/>
      <c r="C24" s="80" t="s">
        <v>116</v>
      </c>
      <c r="D24" s="80"/>
      <c r="E24" s="82">
        <f>176*8</f>
        <v>1408</v>
      </c>
      <c r="F24" s="42"/>
      <c r="G24" s="42"/>
      <c r="H24" s="42"/>
      <c r="I24" s="42"/>
      <c r="J24" s="43"/>
    </row>
    <row r="25" spans="2:10">
      <c r="B25" s="46"/>
      <c r="C25" s="80" t="s">
        <v>114</v>
      </c>
      <c r="D25" s="87"/>
      <c r="E25" s="82">
        <v>200</v>
      </c>
      <c r="F25" s="42"/>
      <c r="G25" s="42"/>
      <c r="H25" s="42"/>
      <c r="I25" s="42"/>
      <c r="J25" s="43"/>
    </row>
    <row r="26" spans="2:10" ht="15" thickBot="1">
      <c r="B26" s="53"/>
      <c r="C26" s="91" t="s">
        <v>66</v>
      </c>
      <c r="D26" s="92"/>
      <c r="E26" s="92">
        <f>SUM(E19:E25)</f>
        <v>3010</v>
      </c>
      <c r="F26" s="54"/>
      <c r="G26" s="54"/>
      <c r="H26" s="54"/>
      <c r="I26" s="54"/>
      <c r="J26" s="60"/>
    </row>
    <row r="28" spans="2:10" ht="15" thickBot="1"/>
    <row r="29" spans="2:10">
      <c r="B29" s="98">
        <v>308323</v>
      </c>
      <c r="C29" s="99"/>
      <c r="D29" s="99">
        <v>58</v>
      </c>
      <c r="E29" s="88"/>
      <c r="F29" s="88"/>
      <c r="G29" s="88"/>
      <c r="H29" s="88"/>
      <c r="I29" s="88"/>
      <c r="J29" s="89"/>
    </row>
    <row r="30" spans="2:10">
      <c r="B30" s="94" t="s">
        <v>103</v>
      </c>
      <c r="C30" s="95" t="s">
        <v>59</v>
      </c>
      <c r="D30" s="95" t="s">
        <v>104</v>
      </c>
      <c r="E30" s="95" t="s">
        <v>105</v>
      </c>
      <c r="F30" s="96" t="s">
        <v>106</v>
      </c>
      <c r="G30" s="96" t="s">
        <v>107</v>
      </c>
      <c r="H30" s="96" t="s">
        <v>10</v>
      </c>
      <c r="I30" s="96" t="s">
        <v>108</v>
      </c>
      <c r="J30" s="97"/>
    </row>
    <row r="31" spans="2:10">
      <c r="B31" s="90">
        <v>45768</v>
      </c>
      <c r="C31" s="83" t="s">
        <v>110</v>
      </c>
      <c r="D31" s="84">
        <v>10</v>
      </c>
      <c r="E31" s="85">
        <f>D31*D29</f>
        <v>580</v>
      </c>
      <c r="F31" s="42"/>
      <c r="G31" s="42"/>
      <c r="H31" s="42"/>
      <c r="I31" s="42"/>
      <c r="J31" s="43"/>
    </row>
    <row r="32" spans="2:10">
      <c r="B32" s="90">
        <v>45768</v>
      </c>
      <c r="C32" s="86" t="s">
        <v>72</v>
      </c>
      <c r="D32" s="84">
        <v>14</v>
      </c>
      <c r="E32" s="85">
        <f>D32*D29</f>
        <v>812</v>
      </c>
      <c r="F32" s="42"/>
      <c r="G32" s="42"/>
      <c r="H32" s="42"/>
      <c r="I32" s="42"/>
      <c r="J32" s="43"/>
    </row>
    <row r="33" spans="2:10" ht="29">
      <c r="B33" s="10">
        <v>45767</v>
      </c>
      <c r="C33" s="83" t="s">
        <v>112</v>
      </c>
      <c r="D33" s="85"/>
      <c r="E33" s="82">
        <v>100</v>
      </c>
      <c r="F33" s="42"/>
      <c r="G33" s="42"/>
      <c r="H33" s="42"/>
      <c r="I33" s="42"/>
      <c r="J33" s="43"/>
    </row>
    <row r="34" spans="2:10">
      <c r="B34" s="46"/>
      <c r="C34" s="80" t="s">
        <v>63</v>
      </c>
      <c r="D34" s="81">
        <v>4</v>
      </c>
      <c r="E34" s="82">
        <f>D34*D29</f>
        <v>232</v>
      </c>
      <c r="F34" s="42"/>
      <c r="G34" s="42"/>
      <c r="H34" s="42"/>
      <c r="I34" s="42"/>
      <c r="J34" s="43"/>
    </row>
    <row r="35" spans="2:10">
      <c r="B35" s="46"/>
      <c r="C35" s="80" t="s">
        <v>109</v>
      </c>
      <c r="D35" s="80"/>
      <c r="E35" s="82">
        <v>630</v>
      </c>
      <c r="F35" s="42"/>
      <c r="G35" s="42"/>
      <c r="H35" s="42"/>
      <c r="I35" s="93" t="s">
        <v>115</v>
      </c>
      <c r="J35" s="43"/>
    </row>
    <row r="36" spans="2:10">
      <c r="B36" s="46"/>
      <c r="C36" s="80" t="s">
        <v>116</v>
      </c>
      <c r="D36" s="80"/>
      <c r="E36" s="82">
        <f>176*8</f>
        <v>1408</v>
      </c>
      <c r="F36" s="42"/>
      <c r="G36" s="42"/>
      <c r="H36" s="42"/>
      <c r="I36" s="42"/>
      <c r="J36" s="43"/>
    </row>
    <row r="37" spans="2:10">
      <c r="B37" s="46"/>
      <c r="C37" s="80" t="s">
        <v>114</v>
      </c>
      <c r="D37" s="87"/>
      <c r="E37" s="82">
        <v>200</v>
      </c>
      <c r="F37" s="42"/>
      <c r="G37" s="42"/>
      <c r="H37" s="42"/>
      <c r="I37" s="42"/>
      <c r="J37" s="43"/>
    </row>
    <row r="38" spans="2:10" ht="15" thickBot="1">
      <c r="B38" s="53"/>
      <c r="C38" s="91" t="s">
        <v>66</v>
      </c>
      <c r="D38" s="92"/>
      <c r="E38" s="92">
        <f>SUM(E31:E37)</f>
        <v>3962</v>
      </c>
      <c r="F38" s="54"/>
      <c r="G38" s="54"/>
      <c r="H38" s="54"/>
      <c r="I38" s="54"/>
      <c r="J38" s="60"/>
    </row>
    <row r="40" spans="2:10" ht="15" thickBot="1"/>
    <row r="41" spans="2:10">
      <c r="B41" s="98">
        <v>308324</v>
      </c>
      <c r="C41" s="99"/>
      <c r="D41" s="99">
        <v>38</v>
      </c>
      <c r="E41" s="88"/>
      <c r="F41" s="88"/>
      <c r="G41" s="88"/>
      <c r="H41" s="88"/>
      <c r="I41" s="88"/>
      <c r="J41" s="89"/>
    </row>
    <row r="42" spans="2:10">
      <c r="B42" s="94" t="s">
        <v>103</v>
      </c>
      <c r="C42" s="95" t="s">
        <v>59</v>
      </c>
      <c r="D42" s="95" t="s">
        <v>104</v>
      </c>
      <c r="E42" s="95" t="s">
        <v>105</v>
      </c>
      <c r="F42" s="96" t="s">
        <v>106</v>
      </c>
      <c r="G42" s="96" t="s">
        <v>107</v>
      </c>
      <c r="H42" s="96" t="s">
        <v>10</v>
      </c>
      <c r="I42" s="96" t="s">
        <v>108</v>
      </c>
      <c r="J42" s="97"/>
    </row>
    <row r="43" spans="2:10">
      <c r="B43" s="90">
        <v>45768</v>
      </c>
      <c r="C43" s="83" t="s">
        <v>110</v>
      </c>
      <c r="D43" s="84">
        <v>10</v>
      </c>
      <c r="E43" s="85">
        <f>D43*D41</f>
        <v>380</v>
      </c>
      <c r="F43" s="42"/>
      <c r="G43" s="42"/>
      <c r="H43" s="42"/>
      <c r="I43" s="42"/>
      <c r="J43" s="43"/>
    </row>
    <row r="44" spans="2:10">
      <c r="B44" s="90">
        <v>45768</v>
      </c>
      <c r="C44" s="86" t="s">
        <v>72</v>
      </c>
      <c r="D44" s="84">
        <v>14</v>
      </c>
      <c r="E44" s="85">
        <f>D44*D41</f>
        <v>532</v>
      </c>
      <c r="F44" s="42"/>
      <c r="G44" s="42"/>
      <c r="H44" s="42"/>
      <c r="I44" s="42"/>
      <c r="J44" s="43"/>
    </row>
    <row r="45" spans="2:10" ht="29">
      <c r="B45" s="10">
        <v>45767</v>
      </c>
      <c r="C45" s="83" t="s">
        <v>112</v>
      </c>
      <c r="D45" s="85"/>
      <c r="E45" s="82">
        <v>100</v>
      </c>
      <c r="F45" s="42"/>
      <c r="G45" s="42"/>
      <c r="H45" s="42"/>
      <c r="I45" s="42"/>
      <c r="J45" s="43"/>
    </row>
    <row r="46" spans="2:10">
      <c r="B46" s="46"/>
      <c r="C46" s="80" t="s">
        <v>63</v>
      </c>
      <c r="D46" s="81">
        <v>4</v>
      </c>
      <c r="E46" s="82">
        <f>D46*D41</f>
        <v>152</v>
      </c>
      <c r="F46" s="42"/>
      <c r="G46" s="42"/>
      <c r="H46" s="42"/>
      <c r="I46" s="42"/>
      <c r="J46" s="43"/>
    </row>
    <row r="47" spans="2:10">
      <c r="B47" s="46"/>
      <c r="C47" s="80" t="s">
        <v>109</v>
      </c>
      <c r="D47" s="80"/>
      <c r="E47" s="82">
        <v>630</v>
      </c>
      <c r="F47" s="42"/>
      <c r="G47" s="42"/>
      <c r="H47" s="42"/>
      <c r="I47" s="93" t="s">
        <v>115</v>
      </c>
      <c r="J47" s="43"/>
    </row>
    <row r="48" spans="2:10">
      <c r="B48" s="46"/>
      <c r="C48" s="80" t="s">
        <v>116</v>
      </c>
      <c r="D48" s="80"/>
      <c r="E48" s="82">
        <f>176*8</f>
        <v>1408</v>
      </c>
      <c r="F48" s="42"/>
      <c r="G48" s="42"/>
      <c r="H48" s="42"/>
      <c r="I48" s="42"/>
      <c r="J48" s="43"/>
    </row>
    <row r="49" spans="2:10">
      <c r="B49" s="46"/>
      <c r="C49" s="80" t="s">
        <v>114</v>
      </c>
      <c r="D49" s="87"/>
      <c r="E49" s="82">
        <v>200</v>
      </c>
      <c r="F49" s="42"/>
      <c r="G49" s="42"/>
      <c r="H49" s="42"/>
      <c r="I49" s="42"/>
      <c r="J49" s="43"/>
    </row>
    <row r="50" spans="2:10" ht="15" thickBot="1">
      <c r="B50" s="53"/>
      <c r="C50" s="91" t="s">
        <v>66</v>
      </c>
      <c r="D50" s="92"/>
      <c r="E50" s="92">
        <f>SUM(E43:E49)</f>
        <v>3402</v>
      </c>
      <c r="F50" s="54"/>
      <c r="G50" s="54"/>
      <c r="H50" s="54"/>
      <c r="I50" s="54"/>
      <c r="J5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operation</vt:lpstr>
      <vt:lpstr>cost </vt:lpstr>
      <vt:lpstr>flight info</vt:lpstr>
      <vt:lpstr>Budget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cp:lastPrinted>2025-01-30T13:57:02Z</cp:lastPrinted>
  <dcterms:created xsi:type="dcterms:W3CDTF">2024-12-08T12:15:05Z</dcterms:created>
  <dcterms:modified xsi:type="dcterms:W3CDTF">2025-03-11T12:26:31Z</dcterms:modified>
</cp:coreProperties>
</file>