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F:\GORDON\Allon\2018\2018_Groups\2018-10_Pastor Leon Bloder\"/>
    </mc:Choice>
  </mc:AlternateContent>
  <bookViews>
    <workbookView xWindow="0" yWindow="0" windowWidth="28800" windowHeight="12135" activeTab="1"/>
  </bookViews>
  <sheets>
    <sheet name="Regisrtaion" sheetId="1" r:id="rId1"/>
    <sheet name="Payments" sheetId="2" r:id="rId2"/>
  </sheets>
  <definedNames>
    <definedName name="_xlnm._FilterDatabase" localSheetId="1" hidden="1">Payments!$C$2:$P$51</definedName>
  </definedNames>
  <calcPr calcId="152511"/>
</workbook>
</file>

<file path=xl/calcChain.xml><?xml version="1.0" encoding="utf-8"?>
<calcChain xmlns="http://schemas.openxmlformats.org/spreadsheetml/2006/main">
  <c r="P37" i="2" l="1"/>
  <c r="M11" i="2" l="1"/>
  <c r="M13" i="2"/>
  <c r="M19" i="2"/>
  <c r="M23" i="2"/>
  <c r="M31" i="2"/>
  <c r="M37" i="2"/>
  <c r="P49" i="2"/>
  <c r="M18" i="2" l="1"/>
  <c r="P18" i="2" s="1"/>
  <c r="M22" i="2"/>
  <c r="M21" i="2"/>
  <c r="M17" i="2"/>
  <c r="P17" i="2" s="1"/>
  <c r="M49" i="2"/>
  <c r="M25" i="2"/>
  <c r="P19" i="2"/>
  <c r="P11" i="2"/>
  <c r="M43" i="2" l="1"/>
  <c r="N35" i="2"/>
  <c r="M50" i="2"/>
  <c r="N22" i="2"/>
  <c r="N21" i="2"/>
  <c r="N18" i="2"/>
  <c r="N17" i="2"/>
  <c r="P35" i="2" l="1"/>
  <c r="P34" i="2"/>
  <c r="P33" i="2"/>
  <c r="P21" i="2"/>
  <c r="P36" i="2"/>
  <c r="N36" i="2"/>
  <c r="N34" i="2"/>
  <c r="N33" i="2"/>
  <c r="M3" i="2" l="1"/>
  <c r="N3" i="2" s="1"/>
  <c r="N43" i="2"/>
  <c r="N50" i="2"/>
  <c r="P50" i="2" s="1"/>
  <c r="M51" i="2"/>
  <c r="N49" i="2"/>
  <c r="M48" i="2"/>
  <c r="M46" i="2"/>
  <c r="N46" i="2" s="1"/>
  <c r="P46" i="2" s="1"/>
  <c r="N41" i="2"/>
  <c r="P41" i="2" s="1"/>
  <c r="N31" i="2"/>
  <c r="P31" i="2" s="1"/>
  <c r="M29" i="2"/>
  <c r="N29" i="2" s="1"/>
  <c r="P29" i="2" s="1"/>
  <c r="M27" i="2"/>
  <c r="N27" i="2" s="1"/>
  <c r="N23" i="2"/>
  <c r="P23" i="2" s="1"/>
  <c r="N19" i="2"/>
  <c r="M15" i="2"/>
  <c r="N13" i="2"/>
  <c r="P13" i="2" s="1"/>
  <c r="N11" i="2"/>
  <c r="M9" i="2"/>
  <c r="M7" i="2"/>
  <c r="M5" i="2"/>
  <c r="N5" i="2" s="1"/>
  <c r="P43" i="2" l="1"/>
  <c r="N7" i="2"/>
  <c r="P7" i="2" s="1"/>
  <c r="N9" i="2"/>
  <c r="P9" i="2" s="1"/>
  <c r="N51" i="2"/>
  <c r="P51" i="2" s="1"/>
  <c r="P27" i="2"/>
  <c r="P5" i="2"/>
  <c r="N15" i="2"/>
  <c r="P15" i="2" s="1"/>
  <c r="N48" i="2"/>
  <c r="P48" i="2" s="1"/>
  <c r="P3" i="2"/>
  <c r="N25" i="2"/>
  <c r="P25" i="2" s="1"/>
  <c r="L40" i="1"/>
  <c r="E40" i="1"/>
  <c r="E44" i="1" s="1"/>
  <c r="E43" i="1" l="1"/>
</calcChain>
</file>

<file path=xl/sharedStrings.xml><?xml version="1.0" encoding="utf-8"?>
<sst xmlns="http://schemas.openxmlformats.org/spreadsheetml/2006/main" count="978" uniqueCount="578">
  <si>
    <t>Registration Date</t>
  </si>
  <si>
    <t>Title</t>
  </si>
  <si>
    <t>First name</t>
  </si>
  <si>
    <t>Middle name</t>
  </si>
  <si>
    <t>Surname</t>
  </si>
  <si>
    <t>Birth date</t>
  </si>
  <si>
    <t>Passport</t>
  </si>
  <si>
    <t>Expiry Date</t>
  </si>
  <si>
    <t>Phone</t>
  </si>
  <si>
    <t>Mobile</t>
  </si>
  <si>
    <t>Email</t>
  </si>
  <si>
    <t>Birth Date</t>
  </si>
  <si>
    <t>Country</t>
  </si>
  <si>
    <t>state</t>
  </si>
  <si>
    <t>postal</t>
  </si>
  <si>
    <t>Home Address</t>
  </si>
  <si>
    <t>City</t>
  </si>
  <si>
    <t>Allergy</t>
  </si>
  <si>
    <t>Room Type</t>
  </si>
  <si>
    <t>Partner Name</t>
  </si>
  <si>
    <t>bed_type</t>
  </si>
  <si>
    <t>notes</t>
  </si>
  <si>
    <t>Emergency</t>
  </si>
  <si>
    <t>E - phone</t>
  </si>
  <si>
    <t>E - realtions</t>
  </si>
  <si>
    <t>Confirmation</t>
  </si>
  <si>
    <t>deposit</t>
  </si>
  <si>
    <t>payID</t>
  </si>
  <si>
    <t>Full pay</t>
  </si>
  <si>
    <t>Miss</t>
  </si>
  <si>
    <t>Connie</t>
  </si>
  <si>
    <t>mitchell</t>
  </si>
  <si>
    <t>Boyles</t>
  </si>
  <si>
    <t>817-304-2181</t>
  </si>
  <si>
    <t>817-560-0312</t>
  </si>
  <si>
    <t>conniemboyles@yahoo.com</t>
  </si>
  <si>
    <t>US</t>
  </si>
  <si>
    <t>TX</t>
  </si>
  <si>
    <t>11824 windville ln</t>
  </si>
  <si>
    <t>aledo</t>
  </si>
  <si>
    <t>double</t>
  </si>
  <si>
    <t>single woman</t>
  </si>
  <si>
    <t>i would like to share a room with another unaccompanied woman.</t>
  </si>
  <si>
    <t>rosa mitchell</t>
  </si>
  <si>
    <t>817-858-4833</t>
  </si>
  <si>
    <t>mother</t>
  </si>
  <si>
    <t>Deborah</t>
  </si>
  <si>
    <t>Louise</t>
  </si>
  <si>
    <t>Ransdell</t>
  </si>
  <si>
    <t>512-547-7233</t>
  </si>
  <si>
    <t>deborah_ransdell@aol.com</t>
  </si>
  <si>
    <t>Barbara</t>
  </si>
  <si>
    <t>Siemres</t>
  </si>
  <si>
    <t>8512 Selway Drive</t>
  </si>
  <si>
    <t>Austin</t>
  </si>
  <si>
    <t>Barbara Siemers</t>
  </si>
  <si>
    <t>Aaron Overstreet</t>
  </si>
  <si>
    <t>512 288 1497</t>
  </si>
  <si>
    <t>brother</t>
  </si>
  <si>
    <t>003423d</t>
  </si>
  <si>
    <t>Mrs</t>
  </si>
  <si>
    <t>Elisa</t>
  </si>
  <si>
    <t>Aurora</t>
  </si>
  <si>
    <t>Baeza-Donnell</t>
  </si>
  <si>
    <t>512-415-1283</t>
  </si>
  <si>
    <t>elisa.donnell@gmail.com</t>
  </si>
  <si>
    <t>Mr</t>
  </si>
  <si>
    <t>Steven</t>
  </si>
  <si>
    <t>Glen</t>
  </si>
  <si>
    <t>Donnell</t>
  </si>
  <si>
    <t>6532 Aden Lane</t>
  </si>
  <si>
    <t>gluten</t>
  </si>
  <si>
    <t>Steven Donnell</t>
  </si>
  <si>
    <t>Lavern Roeder</t>
  </si>
  <si>
    <t>325-692-2702</t>
  </si>
  <si>
    <t>Mother in law</t>
  </si>
  <si>
    <t>004734d</t>
  </si>
  <si>
    <t>Dr</t>
  </si>
  <si>
    <t xml:space="preserve">Leon </t>
  </si>
  <si>
    <t>Fredrick</t>
  </si>
  <si>
    <t>Bloder</t>
  </si>
  <si>
    <t>352-978-5799</t>
  </si>
  <si>
    <t>lbloder@mac.com</t>
  </si>
  <si>
    <t xml:space="preserve">Meredith </t>
  </si>
  <si>
    <t xml:space="preserve">Cornelia </t>
  </si>
  <si>
    <t>Nagel</t>
  </si>
  <si>
    <t>7109 Via Correto drive</t>
  </si>
  <si>
    <t>austin</t>
  </si>
  <si>
    <t>Meredith Nagel</t>
  </si>
  <si>
    <t xml:space="preserve">Tour host </t>
  </si>
  <si>
    <t>Fred Bloder</t>
  </si>
  <si>
    <t>321-438-6713</t>
  </si>
  <si>
    <t xml:space="preserve">Father </t>
  </si>
  <si>
    <t>Phyllis</t>
  </si>
  <si>
    <t>elaine</t>
  </si>
  <si>
    <t>Greene</t>
  </si>
  <si>
    <t>512-970-6799</t>
  </si>
  <si>
    <t>phyllisgreene@austin.rr.com</t>
  </si>
  <si>
    <t>9611 Wier Loop Road</t>
  </si>
  <si>
    <t>single</t>
  </si>
  <si>
    <t>Son -  512-962-7642</t>
  </si>
  <si>
    <t>norman case</t>
  </si>
  <si>
    <t>13075p0</t>
  </si>
  <si>
    <t>Allen</t>
  </si>
  <si>
    <t>Carr</t>
  </si>
  <si>
    <t>704-438-1700</t>
  </si>
  <si>
    <t>carrasteven@aol.com</t>
  </si>
  <si>
    <t xml:space="preserve">Tami </t>
  </si>
  <si>
    <t>Sue</t>
  </si>
  <si>
    <t>carr</t>
  </si>
  <si>
    <t>NC</t>
  </si>
  <si>
    <t xml:space="preserve">114 Creekview st. </t>
  </si>
  <si>
    <t>locust</t>
  </si>
  <si>
    <t>Twin beds (Separate)</t>
  </si>
  <si>
    <t>bruce carr</t>
  </si>
  <si>
    <t>father</t>
  </si>
  <si>
    <t>elizabeth</t>
  </si>
  <si>
    <t>vass</t>
  </si>
  <si>
    <t>Wilkerson</t>
  </si>
  <si>
    <t>864-682-5754</t>
  </si>
  <si>
    <t>lilibet@prtcnet.com</t>
  </si>
  <si>
    <t>SC</t>
  </si>
  <si>
    <t>1507 Dixon rd</t>
  </si>
  <si>
    <t>laurens</t>
  </si>
  <si>
    <t>sarah s stranahan</t>
  </si>
  <si>
    <t>reggie wilkerson</t>
  </si>
  <si>
    <t>spouse</t>
  </si>
  <si>
    <t>008820a</t>
  </si>
  <si>
    <t>sarah</t>
  </si>
  <si>
    <t>stockwell</t>
  </si>
  <si>
    <t>Stranahan</t>
  </si>
  <si>
    <t>512-217-0870</t>
  </si>
  <si>
    <t>sstranahan4@gmail.com</t>
  </si>
  <si>
    <t>21209 mockingbird ln</t>
  </si>
  <si>
    <t>spicewood</t>
  </si>
  <si>
    <t>elizabeth wilkerson</t>
  </si>
  <si>
    <t>paul stranahan</t>
  </si>
  <si>
    <t>001407c</t>
  </si>
  <si>
    <t>steve</t>
  </si>
  <si>
    <t>a</t>
  </si>
  <si>
    <t>Beard</t>
  </si>
  <si>
    <t>512-565-4536</t>
  </si>
  <si>
    <t>beardfamily@austin.rr.com</t>
  </si>
  <si>
    <t>Cathy</t>
  </si>
  <si>
    <t xml:space="preserve">12319 Triple creek circle </t>
  </si>
  <si>
    <t>dripping springs</t>
  </si>
  <si>
    <t>wife</t>
  </si>
  <si>
    <t>Miranda beard</t>
  </si>
  <si>
    <t>daughter</t>
  </si>
  <si>
    <t>004349d</t>
  </si>
  <si>
    <t xml:space="preserve">James </t>
  </si>
  <si>
    <t xml:space="preserve">Arthur </t>
  </si>
  <si>
    <t>Horne</t>
  </si>
  <si>
    <t>575-336-1855</t>
  </si>
  <si>
    <t>mel_jam72207@yahoo.com</t>
  </si>
  <si>
    <t xml:space="preserve">Imelda </t>
  </si>
  <si>
    <t>D</t>
  </si>
  <si>
    <t xml:space="preserve"> Horne</t>
  </si>
  <si>
    <t>NM</t>
  </si>
  <si>
    <t>PO Box 2464</t>
  </si>
  <si>
    <t>Alto</t>
  </si>
  <si>
    <t>Imelda D Horne</t>
  </si>
  <si>
    <t>000366d</t>
  </si>
  <si>
    <t>Kenneth</t>
  </si>
  <si>
    <t>P</t>
  </si>
  <si>
    <t>Alessi</t>
  </si>
  <si>
    <t>blue07ultraclassic@gmail.com</t>
  </si>
  <si>
    <t>FL</t>
  </si>
  <si>
    <t>838 Eagle Vista Way</t>
  </si>
  <si>
    <t>Winter Garden</t>
  </si>
  <si>
    <t>lactose</t>
  </si>
  <si>
    <t>Julie alessi</t>
  </si>
  <si>
    <t>Only land 2600$ per pesron
 Kenneth need to fix passport finish in Feb 19</t>
  </si>
  <si>
    <t>Sally Ostermann</t>
  </si>
  <si>
    <t>sister in law</t>
  </si>
  <si>
    <t>02126p0</t>
  </si>
  <si>
    <t>julie</t>
  </si>
  <si>
    <t>ann</t>
  </si>
  <si>
    <t>julieannalessi@gmail.com</t>
  </si>
  <si>
    <t>Kenneth alessi</t>
  </si>
  <si>
    <t>sister</t>
  </si>
  <si>
    <t>Britta</t>
  </si>
  <si>
    <t>martin</t>
  </si>
  <si>
    <t>dukes</t>
  </si>
  <si>
    <t>brittadukes@gmail.com</t>
  </si>
  <si>
    <t>Glenn</t>
  </si>
  <si>
    <t>Edward</t>
  </si>
  <si>
    <t>Dukes</t>
  </si>
  <si>
    <t>2013 Cerca viejo way</t>
  </si>
  <si>
    <t>Triple</t>
  </si>
  <si>
    <t>Glenn &amp; britta dukes with atalie dukes (age 11)</t>
  </si>
  <si>
    <t>Triple room</t>
  </si>
  <si>
    <t>Brandi Nellis</t>
  </si>
  <si>
    <t>006223d</t>
  </si>
  <si>
    <t>Child</t>
  </si>
  <si>
    <t>ATALIE</t>
  </si>
  <si>
    <t>GRACE</t>
  </si>
  <si>
    <t>DUKES</t>
  </si>
  <si>
    <t>Aunt</t>
  </si>
  <si>
    <t>Amanda</t>
  </si>
  <si>
    <t xml:space="preserve">Smith </t>
  </si>
  <si>
    <t>Holmes</t>
  </si>
  <si>
    <r>
      <rPr>
        <u/>
        <sz val="11"/>
        <color indexed="15"/>
        <rFont val="Calibri"/>
        <family val="2"/>
      </rPr>
      <t>512-466-2668</t>
    </r>
  </si>
  <si>
    <r>
      <rPr>
        <u/>
        <sz val="11"/>
        <color indexed="15"/>
        <rFont val="Calibri"/>
        <family val="2"/>
      </rPr>
      <t xml:space="preserve"> amandasholmes@gmail.com</t>
    </r>
  </si>
  <si>
    <t xml:space="preserve">Clara </t>
  </si>
  <si>
    <t xml:space="preserve">May </t>
  </si>
  <si>
    <t>4200 Jackson Ave, #4015</t>
  </si>
  <si>
    <t xml:space="preserve">Only land 2600$ per pesron
</t>
  </si>
  <si>
    <t>Chris Holmes</t>
  </si>
  <si>
    <r>
      <rPr>
        <sz val="11"/>
        <color indexed="8"/>
        <rFont val="Calibri"/>
        <family val="2"/>
      </rPr>
      <t xml:space="preserve">512-383-6699, </t>
    </r>
  </si>
  <si>
    <t xml:space="preserve"> husband</t>
  </si>
  <si>
    <t>002681d</t>
  </si>
  <si>
    <t xml:space="preserve">Mrs </t>
  </si>
  <si>
    <t xml:space="preserve">Jare </t>
  </si>
  <si>
    <t xml:space="preserve">HORNE </t>
  </si>
  <si>
    <t>SMITH</t>
  </si>
  <si>
    <t>512-767-1496</t>
  </si>
  <si>
    <r>
      <rPr>
        <u/>
        <sz val="11"/>
        <color indexed="15"/>
        <rFont val="Calibri"/>
        <family val="2"/>
      </rPr>
      <t>jare@jsmithmail.com</t>
    </r>
  </si>
  <si>
    <t> Steve Boyd-Smith</t>
  </si>
  <si>
    <t> 651-261-0051</t>
  </si>
  <si>
    <t>son</t>
  </si>
  <si>
    <t>006023d</t>
  </si>
  <si>
    <t>James</t>
  </si>
  <si>
    <t>William</t>
  </si>
  <si>
    <t>Abercrombie</t>
  </si>
  <si>
    <r>
      <rPr>
        <u/>
        <sz val="11"/>
        <color indexed="15"/>
        <rFont val="Calibri"/>
        <family val="2"/>
      </rPr>
      <t>jim_abercrombie@hotmail.com</t>
    </r>
  </si>
  <si>
    <t>Ruth</t>
  </si>
  <si>
    <t>Esther</t>
  </si>
  <si>
    <t>Randinelli</t>
  </si>
  <si>
    <t>8411 Roan lane</t>
  </si>
  <si>
    <t>no smoking</t>
  </si>
  <si>
    <t>genny lorenz</t>
  </si>
  <si>
    <t xml:space="preserve">Kenneth </t>
  </si>
  <si>
    <t xml:space="preserve">W </t>
  </si>
  <si>
    <t>LAUBER</t>
  </si>
  <si>
    <t>512-431-2962</t>
  </si>
  <si>
    <t>Ken748@aol.com</t>
  </si>
  <si>
    <t xml:space="preserve">Claudia </t>
  </si>
  <si>
    <t xml:space="preserve">KAYE </t>
  </si>
  <si>
    <t>5609 Van Winkle Ln.</t>
  </si>
  <si>
    <t>Claudia Kaye Lauber</t>
  </si>
  <si>
    <t xml:space="preserve">Holly Lauber </t>
  </si>
  <si>
    <t>512-496-9837</t>
  </si>
  <si>
    <t>Thomas</t>
  </si>
  <si>
    <t xml:space="preserve">francis </t>
  </si>
  <si>
    <t>haller</t>
  </si>
  <si>
    <t>Tom@Haller.com</t>
  </si>
  <si>
    <t>Cynthia</t>
  </si>
  <si>
    <t>lynn</t>
  </si>
  <si>
    <t>Haller</t>
  </si>
  <si>
    <t>1731 Beacon drive</t>
  </si>
  <si>
    <t>SANFORD</t>
  </si>
  <si>
    <t>Cynthia haller</t>
  </si>
  <si>
    <t>barb hlat</t>
  </si>
  <si>
    <t xml:space="preserve">Markus </t>
  </si>
  <si>
    <t>jan</t>
  </si>
  <si>
    <t>Bras</t>
  </si>
  <si>
    <t>kbras1107@hotmail.com</t>
  </si>
  <si>
    <t>Karen</t>
  </si>
  <si>
    <t>305 berwick ct</t>
  </si>
  <si>
    <t>Lake mary</t>
  </si>
  <si>
    <t>Karen and mark bras</t>
  </si>
  <si>
    <t xml:space="preserve">Would like to originate from Orlando Florida </t>
  </si>
  <si>
    <t>Roxanne bras</t>
  </si>
  <si>
    <t>Daughter</t>
  </si>
  <si>
    <t>20647p0</t>
  </si>
  <si>
    <t>Ms.</t>
  </si>
  <si>
    <t>Karmen</t>
  </si>
  <si>
    <t xml:space="preserve"> Loucks </t>
  </si>
  <si>
    <t>Miller</t>
  </si>
  <si>
    <t xml:space="preserve">Kmiller12900@gmail.com </t>
  </si>
  <si>
    <t>12900 Trail Driver St</t>
  </si>
  <si>
    <t>Double</t>
  </si>
  <si>
    <t>Lavern Rhine Roeder</t>
  </si>
  <si>
    <t xml:space="preserve">Kevin Loucks </t>
  </si>
  <si>
    <t xml:space="preserve">970-227-9661 </t>
  </si>
  <si>
    <t>000702d</t>
  </si>
  <si>
    <t>KAAREN</t>
  </si>
  <si>
    <t xml:space="preserve"> NELSEN</t>
  </si>
  <si>
    <t>KNNelsen@ gmail.com</t>
  </si>
  <si>
    <t>32725/851</t>
  </si>
  <si>
    <t>PO Box 4235</t>
  </si>
  <si>
    <t>Enterprise</t>
  </si>
  <si>
    <t>Twin</t>
  </si>
  <si>
    <t xml:space="preserve">Linda Paul Flandermeyer </t>
  </si>
  <si>
    <t>Erin Nelsen</t>
  </si>
  <si>
    <t>Mrs.</t>
  </si>
  <si>
    <t>Linda</t>
  </si>
  <si>
    <t xml:space="preserve"> Paul </t>
  </si>
  <si>
    <t xml:space="preserve">Flandermeyer </t>
  </si>
  <si>
    <t>407-257-3686</t>
  </si>
  <si>
    <t>lindafland@aol.com</t>
  </si>
  <si>
    <t>851 S State Rd 434 Box 190</t>
  </si>
  <si>
    <t>Altamonte Springs</t>
  </si>
  <si>
    <t>Kaaren Nelsen</t>
  </si>
  <si>
    <t>Liesl F Hillhouse</t>
  </si>
  <si>
    <t>Mr.</t>
  </si>
  <si>
    <t xml:space="preserve">John </t>
  </si>
  <si>
    <t xml:space="preserve">Vernon </t>
  </si>
  <si>
    <t>Wendorph</t>
  </si>
  <si>
    <t>407-562-7401</t>
  </si>
  <si>
    <t>wendorphs@gmail.com</t>
  </si>
  <si>
    <t xml:space="preserve">Alisa </t>
  </si>
  <si>
    <t xml:space="preserve">Marie </t>
  </si>
  <si>
    <t>420 Kingsbury Ave.</t>
  </si>
  <si>
    <t>Sanford</t>
  </si>
  <si>
    <t>Alisa Marie Wendorph</t>
  </si>
  <si>
    <t>King / Queen size</t>
  </si>
  <si>
    <t>Cara Wendorph</t>
  </si>
  <si>
    <t>Mark</t>
  </si>
  <si>
    <t xml:space="preserve"> A.</t>
  </si>
  <si>
    <t>Roberts</t>
  </si>
  <si>
    <t>cindy@bannerworksfl.com</t>
  </si>
  <si>
    <t xml:space="preserve">Cynthia </t>
  </si>
  <si>
    <t xml:space="preserve">M. </t>
  </si>
  <si>
    <t>472 Still Forest Terrace</t>
  </si>
  <si>
    <t xml:space="preserve">Rex Roberts </t>
  </si>
  <si>
    <t>321-947-6682</t>
  </si>
  <si>
    <t>006563c</t>
  </si>
  <si>
    <t>Lavern</t>
  </si>
  <si>
    <t>Rhine</t>
  </si>
  <si>
    <t>Roeder</t>
  </si>
  <si>
    <t>512lavern@gmail.com</t>
  </si>
  <si>
    <t>6529 Lincolmshire Way</t>
  </si>
  <si>
    <t>Abilene</t>
  </si>
  <si>
    <t>Kamen Miller</t>
  </si>
  <si>
    <t>Lynn Roeder</t>
  </si>
  <si>
    <t>Daughter In Law</t>
  </si>
  <si>
    <t>16917p0</t>
  </si>
  <si>
    <t>Lourdes</t>
  </si>
  <si>
    <t>Longobardo</t>
  </si>
  <si>
    <t>845-671-0848</t>
  </si>
  <si>
    <t>llongob@aol.com</t>
  </si>
  <si>
    <t>Robert</t>
  </si>
  <si>
    <t>Anthony</t>
  </si>
  <si>
    <t>127 Hickory Stick Court</t>
  </si>
  <si>
    <t>DeBary</t>
  </si>
  <si>
    <t>Robert A. Longobardo</t>
  </si>
  <si>
    <t>Want to leave directly from orlando.</t>
  </si>
  <si>
    <t xml:space="preserve">lara perez-felkner </t>
  </si>
  <si>
    <t>850-491-2843</t>
  </si>
  <si>
    <t xml:space="preserve">Wiebrigje  </t>
  </si>
  <si>
    <t>Pieternella</t>
  </si>
  <si>
    <t>de Graaff Guilloud</t>
  </si>
  <si>
    <t>NY1JO3628</t>
  </si>
  <si>
    <t>407 2600532</t>
  </si>
  <si>
    <t>graafderogee@embarqmail.com</t>
  </si>
  <si>
    <t>701 Sandpiper circle</t>
  </si>
  <si>
    <t>Longwood</t>
  </si>
  <si>
    <t>Kathleen Maria  Rewis</t>
  </si>
  <si>
    <t>I have a Dutch passport and will renew it end of this year. I do not mind sharing a room.</t>
  </si>
  <si>
    <t xml:space="preserve">Ingrid Keller </t>
  </si>
  <si>
    <t>407 9234792</t>
  </si>
  <si>
    <t xml:space="preserve">Brian </t>
  </si>
  <si>
    <t xml:space="preserve">William </t>
  </si>
  <si>
    <t>Doyle</t>
  </si>
  <si>
    <t>Cheryldoyle09@gmail.com</t>
  </si>
  <si>
    <t xml:space="preserve">Cheryl </t>
  </si>
  <si>
    <t xml:space="preserve">Ann </t>
  </si>
  <si>
    <t xml:space="preserve">1775 Piedmont Pl </t>
  </si>
  <si>
    <t>Lake Mary</t>
  </si>
  <si>
    <t>Geoff Doyle</t>
  </si>
  <si>
    <t>Kathleen</t>
  </si>
  <si>
    <t xml:space="preserve"> Maria  </t>
  </si>
  <si>
    <t>Rewis</t>
  </si>
  <si>
    <t>Koorew@aol.com</t>
  </si>
  <si>
    <t>2562 Riverlanding Dr</t>
  </si>
  <si>
    <t xml:space="preserve">Sanford </t>
  </si>
  <si>
    <t>Winnie Degraaff</t>
  </si>
  <si>
    <t>John Rewis</t>
  </si>
  <si>
    <t>850 251 7616</t>
  </si>
  <si>
    <t>Son</t>
  </si>
  <si>
    <t xml:space="preserve">Otis </t>
  </si>
  <si>
    <t xml:space="preserve">D </t>
  </si>
  <si>
    <t>Buckey</t>
  </si>
  <si>
    <t>jwbuckey@earthlink.net</t>
  </si>
  <si>
    <t>Dr.</t>
  </si>
  <si>
    <t xml:space="preserve">Julia </t>
  </si>
  <si>
    <t>8310 Murray Ct</t>
  </si>
  <si>
    <t>GREGG BUCKEY 407-496-7872</t>
  </si>
  <si>
    <t>407-496-7872</t>
  </si>
  <si>
    <t xml:space="preserve">Virginia </t>
  </si>
  <si>
    <t xml:space="preserve">Wharton </t>
  </si>
  <si>
    <t>Poe</t>
  </si>
  <si>
    <t>407-341-4579</t>
  </si>
  <si>
    <t>virginiapoesuites@gmai.com</t>
  </si>
  <si>
    <t>P.O.Box 3371</t>
  </si>
  <si>
    <t>Orlando</t>
  </si>
  <si>
    <t>William Wharton</t>
  </si>
  <si>
    <t>407-579-6186</t>
  </si>
  <si>
    <t>G4W</t>
  </si>
  <si>
    <t xml:space="preserve"> </t>
  </si>
  <si>
    <t>Flight need</t>
  </si>
  <si>
    <t>Totel Pax</t>
  </si>
  <si>
    <t>005699d</t>
  </si>
  <si>
    <t>Jean</t>
  </si>
  <si>
    <t>465308589 </t>
  </si>
  <si>
    <t>708 710 8774</t>
  </si>
  <si>
    <t>siemers2000@comcast.net</t>
  </si>
  <si>
    <t>Oak Lawn</t>
  </si>
  <si>
    <t>Ill</t>
  </si>
  <si>
    <t>4636 W. 106th Pl</t>
  </si>
  <si>
    <t>Deborah Louise Ransdell</t>
  </si>
  <si>
    <t>01235z0</t>
  </si>
  <si>
    <t>0h75558</t>
  </si>
  <si>
    <t>007356c</t>
  </si>
  <si>
    <t>Rooming list Leon Bloder 10/2018</t>
  </si>
  <si>
    <t>Room</t>
  </si>
  <si>
    <t>Full name</t>
  </si>
  <si>
    <t>Sex</t>
  </si>
  <si>
    <t>Passport no.</t>
  </si>
  <si>
    <t>Expiry date</t>
  </si>
  <si>
    <t>Bad type</t>
  </si>
  <si>
    <t># of people</t>
  </si>
  <si>
    <t>Need to pay</t>
  </si>
  <si>
    <t>1</t>
  </si>
  <si>
    <t>Kenneth Alessi</t>
  </si>
  <si>
    <t>M</t>
  </si>
  <si>
    <t>king</t>
  </si>
  <si>
    <t>500</t>
  </si>
  <si>
    <t>2</t>
  </si>
  <si>
    <t>Julie Alessi</t>
  </si>
  <si>
    <t>F</t>
  </si>
  <si>
    <t>Elisa Baeza-Donnell</t>
  </si>
  <si>
    <t>3</t>
  </si>
  <si>
    <t>Cathy Beard</t>
  </si>
  <si>
    <t>Steven Beard</t>
  </si>
  <si>
    <t>5</t>
  </si>
  <si>
    <t>4</t>
  </si>
  <si>
    <t>Merideth Bloder</t>
  </si>
  <si>
    <t>Leon Bloder</t>
  </si>
  <si>
    <t>6</t>
  </si>
  <si>
    <t>Karen Bras</t>
  </si>
  <si>
    <t xml:space="preserve">Markus Bras </t>
  </si>
  <si>
    <t>7</t>
  </si>
  <si>
    <t xml:space="preserve">Otis Buckey </t>
  </si>
  <si>
    <t>Julia Buckey</t>
  </si>
  <si>
    <t>8</t>
  </si>
  <si>
    <t>Steven Carr</t>
  </si>
  <si>
    <t>Twin beds (separate)</t>
  </si>
  <si>
    <t>Tami Carr</t>
  </si>
  <si>
    <t>9</t>
  </si>
  <si>
    <t>Winnie DeGraaf</t>
  </si>
  <si>
    <t>Kathleen Rewis</t>
  </si>
  <si>
    <t>10</t>
  </si>
  <si>
    <t>Brian Doyle</t>
  </si>
  <si>
    <t>Cheryl Doyle</t>
  </si>
  <si>
    <t>11</t>
  </si>
  <si>
    <t>Linda Flandermeyer</t>
  </si>
  <si>
    <t>13</t>
  </si>
  <si>
    <t>Thomas Haller</t>
  </si>
  <si>
    <t>Cynthia Haller</t>
  </si>
  <si>
    <t>15</t>
  </si>
  <si>
    <t>12</t>
  </si>
  <si>
    <t>Amanda Holmes</t>
  </si>
  <si>
    <t>Clara Holmes</t>
  </si>
  <si>
    <t>16</t>
  </si>
  <si>
    <t>James Horne</t>
  </si>
  <si>
    <t>Imelda Horne</t>
  </si>
  <si>
    <t>17</t>
  </si>
  <si>
    <t>14</t>
  </si>
  <si>
    <t>Claudia Lauber</t>
  </si>
  <si>
    <t>Kenneth Lauber</t>
  </si>
  <si>
    <t>18</t>
  </si>
  <si>
    <t>Lourdes Longobardo</t>
  </si>
  <si>
    <t>Robert Longobardo</t>
  </si>
  <si>
    <t>19</t>
  </si>
  <si>
    <t>Karmen Miller</t>
  </si>
  <si>
    <t>21</t>
  </si>
  <si>
    <t>Deborah Ransdell</t>
  </si>
  <si>
    <t>23</t>
  </si>
  <si>
    <t>Mark Roberts</t>
  </si>
  <si>
    <t>Cynthia Roberts</t>
  </si>
  <si>
    <t>24</t>
  </si>
  <si>
    <t>Sarah Stranahan</t>
  </si>
  <si>
    <t>Elizabeth Wilkerson</t>
  </si>
  <si>
    <t>20</t>
  </si>
  <si>
    <t>John Wendorph</t>
  </si>
  <si>
    <t>Alisa Wenforph</t>
  </si>
  <si>
    <t xml:space="preserve"> Britta martin Dukes</t>
  </si>
  <si>
    <t>Glenn Edward Dukes</t>
  </si>
  <si>
    <t>Atalie Grace Dukes</t>
  </si>
  <si>
    <t>James Abercrombie</t>
  </si>
  <si>
    <t xml:space="preserve">Ruth Randinelli </t>
  </si>
  <si>
    <t>Phyllis Greene</t>
  </si>
  <si>
    <t>Single</t>
  </si>
  <si>
    <t>Virginia Poe</t>
  </si>
  <si>
    <t>Jare Horne Smith</t>
  </si>
  <si>
    <t>Connie Boyles</t>
  </si>
  <si>
    <t>Notes</t>
  </si>
  <si>
    <t>Land only $ 2600 per person
Include Jordan $ 1085 per person</t>
  </si>
  <si>
    <t xml:space="preserve">Land only $ 2780 per person
</t>
  </si>
  <si>
    <t>First payment</t>
  </si>
  <si>
    <t>Final payment</t>
  </si>
  <si>
    <t>Deposit</t>
  </si>
  <si>
    <t>Payment link 3430</t>
  </si>
  <si>
    <t>Payment link 2530</t>
  </si>
  <si>
    <t>Payment link 5270</t>
  </si>
  <si>
    <t>Payment link 2052.5</t>
  </si>
  <si>
    <t>https://bit.ly/2wtY9wW</t>
  </si>
  <si>
    <t>https://bit.ly/2I8ssL1</t>
  </si>
  <si>
    <t>https://bit.ly/2jLzN8T</t>
  </si>
  <si>
    <t>https://bit.ly/2IaUOEf</t>
  </si>
  <si>
    <t>https://bit.ly/2FYqWt7</t>
  </si>
  <si>
    <t>Payment link 3435</t>
  </si>
  <si>
    <r>
      <rPr>
        <u/>
        <sz val="9"/>
        <color theme="1"/>
        <rFont val="Calibri"/>
        <family val="2"/>
      </rPr>
      <t>blue07ultraclassic@gmail.com</t>
    </r>
  </si>
  <si>
    <r>
      <rPr>
        <u/>
        <sz val="9"/>
        <color theme="1"/>
        <rFont val="Calibri"/>
        <family val="2"/>
      </rPr>
      <t>julieannalessi@gmail.com</t>
    </r>
  </si>
  <si>
    <r>
      <rPr>
        <u/>
        <sz val="9"/>
        <color theme="1"/>
        <rFont val="Calibri"/>
        <family val="2"/>
      </rPr>
      <t>elisa.donnell@gmail.com</t>
    </r>
  </si>
  <si>
    <r>
      <rPr>
        <u/>
        <sz val="9"/>
        <color theme="1"/>
        <rFont val="Calibri"/>
        <family val="2"/>
      </rPr>
      <t>beardfamily@austin.rr.com</t>
    </r>
  </si>
  <si>
    <r>
      <rPr>
        <u/>
        <sz val="9"/>
        <color theme="1"/>
        <rFont val="Calibri"/>
        <family val="2"/>
      </rPr>
      <t>lbloder@mac.com</t>
    </r>
  </si>
  <si>
    <r>
      <rPr>
        <u/>
        <sz val="9"/>
        <color theme="1"/>
        <rFont val="Calibri"/>
        <family val="2"/>
      </rPr>
      <t>kbras1107@hotmail.com</t>
    </r>
  </si>
  <si>
    <r>
      <rPr>
        <u/>
        <sz val="9"/>
        <color theme="1"/>
        <rFont val="Calibri"/>
        <family val="2"/>
      </rPr>
      <t>jwbuckey@earthlink.net</t>
    </r>
  </si>
  <si>
    <r>
      <rPr>
        <u/>
        <sz val="9"/>
        <color theme="1"/>
        <rFont val="Calibri"/>
        <family val="2"/>
      </rPr>
      <t>carrasteven@aol.com</t>
    </r>
  </si>
  <si>
    <r>
      <rPr>
        <u/>
        <sz val="9"/>
        <color theme="1"/>
        <rFont val="Calibri"/>
        <family val="2"/>
      </rPr>
      <t>graafderogee@embarqmail.com</t>
    </r>
  </si>
  <si>
    <r>
      <rPr>
        <u/>
        <sz val="9"/>
        <color theme="1"/>
        <rFont val="Calibri"/>
        <family val="2"/>
      </rPr>
      <t>cheryldoyle09@gmail.com</t>
    </r>
  </si>
  <si>
    <r>
      <rPr>
        <u/>
        <sz val="9"/>
        <color theme="1"/>
        <rFont val="Calibri"/>
        <family val="2"/>
      </rPr>
      <t>lindafland@aol.com</t>
    </r>
  </si>
  <si>
    <r>
      <rPr>
        <u/>
        <sz val="9"/>
        <color theme="1"/>
        <rFont val="Calibri"/>
        <family val="2"/>
      </rPr>
      <t>knnelsen@gmail.com</t>
    </r>
  </si>
  <si>
    <r>
      <rPr>
        <u/>
        <sz val="9"/>
        <color theme="1"/>
        <rFont val="Calibri"/>
        <family val="2"/>
      </rPr>
      <t>tom@haller.com</t>
    </r>
  </si>
  <si>
    <r>
      <rPr>
        <u/>
        <sz val="9"/>
        <color theme="1"/>
        <rFont val="Calibri"/>
        <family val="2"/>
      </rPr>
      <t>amandasholmes@gmail.com</t>
    </r>
  </si>
  <si>
    <r>
      <rPr>
        <u/>
        <sz val="9"/>
        <color theme="1"/>
        <rFont val="Calibri"/>
        <family val="2"/>
      </rPr>
      <t>mel_jam72207@yahoo.com</t>
    </r>
  </si>
  <si>
    <r>
      <rPr>
        <u/>
        <sz val="9"/>
        <color theme="1"/>
        <rFont val="Calibri"/>
        <family val="2"/>
      </rPr>
      <t>ken748@aol.com</t>
    </r>
  </si>
  <si>
    <r>
      <rPr>
        <u/>
        <sz val="9"/>
        <color theme="1"/>
        <rFont val="Calibri"/>
        <family val="2"/>
      </rPr>
      <t>llongob@aol.com</t>
    </r>
  </si>
  <si>
    <r>
      <rPr>
        <u/>
        <sz val="9"/>
        <color theme="1"/>
        <rFont val="Calibri"/>
        <family val="2"/>
      </rPr>
      <t>kmiller12900@gmail.com</t>
    </r>
  </si>
  <si>
    <r>
      <rPr>
        <u/>
        <sz val="9"/>
        <color theme="1"/>
        <rFont val="Calibri"/>
        <family val="2"/>
      </rPr>
      <t>512lavern@gmail.com</t>
    </r>
  </si>
  <si>
    <r>
      <rPr>
        <u/>
        <sz val="9"/>
        <color theme="1"/>
        <rFont val="Calibri"/>
        <family val="2"/>
      </rPr>
      <t>deborah_ransdell@aol.com</t>
    </r>
  </si>
  <si>
    <r>
      <rPr>
        <u/>
        <sz val="9"/>
        <color theme="1"/>
        <rFont val="Calibri"/>
        <family val="2"/>
      </rPr>
      <t>siemers2000@comcast.com</t>
    </r>
    <r>
      <rPr>
        <sz val="9"/>
        <color theme="1"/>
        <rFont val="Calibri"/>
        <family val="2"/>
      </rPr>
      <t xml:space="preserve"> </t>
    </r>
  </si>
  <si>
    <r>
      <rPr>
        <u/>
        <sz val="9"/>
        <color theme="1"/>
        <rFont val="Calibri"/>
        <family val="2"/>
      </rPr>
      <t>cindy@bannerworksfl.com</t>
    </r>
  </si>
  <si>
    <r>
      <rPr>
        <u/>
        <sz val="9"/>
        <color theme="1"/>
        <rFont val="Calibri"/>
        <family val="2"/>
      </rPr>
      <t>sstranahan4@gmail.com</t>
    </r>
  </si>
  <si>
    <r>
      <rPr>
        <u/>
        <sz val="9"/>
        <color theme="1"/>
        <rFont val="Calibri"/>
        <family val="2"/>
      </rPr>
      <t>lilibet@prtcnet.com</t>
    </r>
  </si>
  <si>
    <r>
      <rPr>
        <u/>
        <sz val="9"/>
        <color theme="1"/>
        <rFont val="Calibri"/>
        <family val="2"/>
      </rPr>
      <t>brittadukes@gmail.com</t>
    </r>
  </si>
  <si>
    <r>
      <rPr>
        <u/>
        <sz val="9"/>
        <color theme="1"/>
        <rFont val="Calibri"/>
        <family val="2"/>
      </rPr>
      <t>jim_abercrombie@hotmail.com</t>
    </r>
  </si>
  <si>
    <r>
      <rPr>
        <u/>
        <sz val="9"/>
        <color theme="1"/>
        <rFont val="Calibri"/>
        <family val="2"/>
      </rPr>
      <t>rearandi@yahoo.com</t>
    </r>
    <r>
      <rPr>
        <sz val="9"/>
        <color theme="1"/>
        <rFont val="Calibri"/>
        <family val="2"/>
      </rPr>
      <t xml:space="preserve"> </t>
    </r>
  </si>
  <si>
    <r>
      <rPr>
        <u/>
        <sz val="9"/>
        <color theme="1"/>
        <rFont val="Calibri"/>
        <family val="2"/>
      </rPr>
      <t>phyllisgreene@austin.rr.com</t>
    </r>
  </si>
  <si>
    <r>
      <rPr>
        <u/>
        <sz val="9"/>
        <color theme="1"/>
        <rFont val="Calibri"/>
        <family val="2"/>
      </rPr>
      <t>virginiapoesuites@gmail.com</t>
    </r>
  </si>
  <si>
    <r>
      <rPr>
        <u/>
        <sz val="9"/>
        <color theme="1"/>
        <rFont val="Calibri"/>
        <family val="2"/>
      </rPr>
      <t>jare@jsmithmail.com</t>
    </r>
  </si>
  <si>
    <r>
      <rPr>
        <u/>
        <sz val="9"/>
        <color theme="1"/>
        <rFont val="Calibri"/>
        <family val="2"/>
      </rPr>
      <t>conniemboyles@yahoo.com</t>
    </r>
  </si>
  <si>
    <r>
      <rPr>
        <u/>
        <sz val="9"/>
        <color theme="1"/>
        <rFont val="Calibri"/>
        <family val="2"/>
      </rPr>
      <t>koorew@aol.com</t>
    </r>
  </si>
  <si>
    <r>
      <rPr>
        <u/>
        <sz val="9"/>
        <color theme="1"/>
        <rFont val="Calibri"/>
        <family val="2"/>
      </rPr>
      <t>wendorphs@gmail.com</t>
    </r>
  </si>
  <si>
    <r>
      <rPr>
        <u/>
        <sz val="9"/>
        <color theme="1"/>
        <rFont val="Calibri"/>
        <family val="2"/>
      </rPr>
      <t>awendorph@gmail.com</t>
    </r>
  </si>
  <si>
    <t>Payment link 1590</t>
  </si>
  <si>
    <t>https://bit.ly/2ItVb04</t>
  </si>
  <si>
    <t>*</t>
  </si>
  <si>
    <t>Received</t>
  </si>
  <si>
    <t>043666d</t>
  </si>
  <si>
    <t>005680d</t>
  </si>
  <si>
    <t>045772d</t>
  </si>
  <si>
    <t>Arrive from</t>
  </si>
  <si>
    <t>Self arrival</t>
  </si>
  <si>
    <t xml:space="preserve">Dallas </t>
  </si>
  <si>
    <t>Dallas</t>
  </si>
  <si>
    <t xml:space="preserve">Orlando </t>
  </si>
  <si>
    <t>https://bit.ly/2jUBHUu</t>
  </si>
  <si>
    <t>Payment link 1140</t>
  </si>
  <si>
    <t>https://bit.ly/2wDJTlr</t>
  </si>
  <si>
    <t>Payment link 1602.5</t>
  </si>
  <si>
    <t>Sent</t>
  </si>
  <si>
    <t>sent</t>
  </si>
  <si>
    <t>https://bit.ly/2wLkVkf</t>
  </si>
  <si>
    <t>Payment link 4994</t>
  </si>
  <si>
    <t>Single supplemet</t>
  </si>
  <si>
    <t xml:space="preserve">Land only $ 2600 per person
</t>
  </si>
  <si>
    <t>77337p0</t>
  </si>
  <si>
    <t>Comments</t>
  </si>
  <si>
    <t xml:space="preserve">Land only $ 2600 per person
First paymnet made - 2530
</t>
  </si>
  <si>
    <t>05/13/2018 - 001808d</t>
  </si>
  <si>
    <t>Land only $ 2600 per person
First paymnet made - 1602.5</t>
  </si>
  <si>
    <t>05/14/2018
1660280</t>
  </si>
  <si>
    <t>008243d</t>
  </si>
  <si>
    <t>https://bit.ly/2GpVHHm</t>
  </si>
  <si>
    <t>Payment link 1050</t>
  </si>
  <si>
    <t>Land only $ 2600 per person
First payment - 1140</t>
  </si>
  <si>
    <t>05/17/2018 - 0016812</t>
  </si>
  <si>
    <t>05/17/2018 - 81127p0</t>
  </si>
  <si>
    <t>05/15/2018 - 1016980</t>
  </si>
  <si>
    <t>https://bit.ly/2L9YfNE</t>
  </si>
  <si>
    <t>Payment link 2350</t>
  </si>
  <si>
    <t>05/18/2018
001359d</t>
  </si>
  <si>
    <t>006469c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</si>
</sst>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5">
    <numFmt numFmtId="44" formatCode="_(&quot;$&quot;* #,##0.00_);_(&quot;$&quot;* \(#,##0.00\);_(&quot;$&quot;* &quot;-&quot;??_);_(@_)"/>
    <numFmt numFmtId="164" formatCode="dd/mmm/yy"/>
    <numFmt numFmtId="165" formatCode="dd&quot;-&quot;mmm&quot;-&quot;yy"/>
    <numFmt numFmtId="166" formatCode="0&quot; Pax&quot;"/>
    <numFmt numFmtId="167" formatCode="[$-409]d\-mmm\-yy;@"/>
  </numFmts>
  <fonts count="24">
    <font>
      <sz val="11"/>
      <color indexed="8"/>
      <name val="Calibri"/>
    </font>
    <font>
      <b/>
      <sz val="11"/>
      <color indexed="8"/>
      <name val="Calibri"/>
      <family val="2"/>
    </font>
    <font>
      <b/>
      <sz val="12"/>
      <color indexed="8"/>
      <name val="Aharoni"/>
      <charset val="177"/>
    </font>
    <font>
      <b/>
      <sz val="10"/>
      <color indexed="8"/>
      <name val="Aharoni"/>
      <charset val="177"/>
    </font>
    <font>
      <b/>
      <sz val="11"/>
      <color indexed="8"/>
      <name val="Aharoni"/>
      <charset val="177"/>
    </font>
    <font>
      <sz val="10"/>
      <color indexed="8"/>
      <name val="Arial"/>
      <family val="2"/>
    </font>
    <font>
      <sz val="12"/>
      <color indexed="8"/>
      <name val="Times New Roman"/>
      <family val="1"/>
    </font>
    <font>
      <u/>
      <sz val="11"/>
      <color indexed="15"/>
      <name val="Calibri"/>
      <family val="2"/>
    </font>
    <font>
      <b/>
      <sz val="12"/>
      <color indexed="8"/>
      <name val="Calibri"/>
      <family val="2"/>
    </font>
    <font>
      <sz val="11"/>
      <color indexed="8"/>
      <name val="Calibri"/>
      <family val="2"/>
    </font>
    <font>
      <b/>
      <sz val="10"/>
      <color indexed="8"/>
      <name val="Arial"/>
      <family val="2"/>
    </font>
    <font>
      <sz val="10.5"/>
      <color rgb="FF000000"/>
      <name val="Calibri"/>
      <family val="2"/>
    </font>
    <font>
      <sz val="11"/>
      <color indexed="8"/>
      <name val="Calibri"/>
      <family val="2"/>
    </font>
    <font>
      <sz val="11"/>
      <color theme="1"/>
      <name val="Calibri"/>
      <family val="2"/>
    </font>
    <font>
      <u/>
      <sz val="11"/>
      <color theme="10"/>
      <name val="Calibri"/>
      <family val="2"/>
    </font>
    <font>
      <sz val="16"/>
      <color indexed="8"/>
      <name val="微软雅黑"/>
    </font>
    <font>
      <sz val="14"/>
      <color indexed="8"/>
      <name val="微软雅黑"/>
    </font>
    <font>
      <sz val="12"/>
      <name val="微软雅黑"/>
    </font>
    <font>
      <sz val="12"/>
      <color theme="1"/>
      <name val="微软雅黑"/>
    </font>
    <font>
      <sz val="10"/>
      <color theme="1"/>
      <name val="Arial"/>
      <family val="2"/>
    </font>
    <font>
      <sz val="14"/>
      <color theme="1"/>
      <name val="微软雅黑"/>
    </font>
    <font>
      <u/>
      <sz val="9"/>
      <color theme="1"/>
      <name val="Calibri"/>
      <family val="2"/>
    </font>
    <font>
      <sz val="9"/>
      <color theme="1"/>
      <name val="Calibri"/>
      <family val="2"/>
    </font>
    <font>
      <sz val="10"/>
      <color indexed="8"/>
      <name val="Arial"/>
    </font>
  </fonts>
  <fills count="12">
    <fill>
      <patternFill patternType="none"/>
    </fill>
    <fill>
      <patternFill patternType="gray125"/>
    </fill>
    <fill>
      <patternFill patternType="solid">
        <fgColor indexed="9"/>
        <bgColor auto="1"/>
      </patternFill>
    </fill>
    <fill>
      <patternFill patternType="solid">
        <fgColor indexed="10"/>
        <bgColor auto="1"/>
      </patternFill>
    </fill>
    <fill>
      <patternFill patternType="solid">
        <fgColor indexed="13"/>
        <bgColor auto="1"/>
      </patternFill>
    </fill>
    <fill>
      <patternFill patternType="solid">
        <fgColor indexed="8"/>
        <bgColor auto="1"/>
      </patternFill>
    </fill>
    <fill>
      <patternFill patternType="solid">
        <fgColor indexed="14"/>
        <bgColor auto="1"/>
      </patternFill>
    </fill>
    <fill>
      <patternFill patternType="solid">
        <fgColor indexed="16"/>
        <bgColor auto="1"/>
      </patternFill>
    </fill>
    <fill>
      <patternFill patternType="solid">
        <fgColor rgb="FFE6E6E6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9" tint="0.59999389629810485"/>
        <bgColor indexed="64"/>
      </patternFill>
    </fill>
  </fills>
  <borders count="29">
    <border>
      <left/>
      <right/>
      <top/>
      <bottom/>
      <diagonal/>
    </border>
    <border>
      <left style="thin">
        <color indexed="8"/>
      </left>
      <right style="thin">
        <color indexed="8"/>
      </right>
      <top style="thin">
        <color indexed="8"/>
      </top>
      <bottom style="hair">
        <color indexed="8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 style="medium">
        <color indexed="11"/>
      </bottom>
      <diagonal/>
    </border>
    <border>
      <left style="thin">
        <color indexed="8"/>
      </left>
      <right/>
      <top style="thin">
        <color indexed="12"/>
      </top>
      <bottom/>
      <diagonal/>
    </border>
    <border>
      <left/>
      <right style="thin">
        <color indexed="12"/>
      </right>
      <top style="thin">
        <color indexed="12"/>
      </top>
      <bottom/>
      <diagonal/>
    </border>
    <border>
      <left style="hair">
        <color indexed="8"/>
      </left>
      <right style="hair">
        <color indexed="8"/>
      </right>
      <top style="hair">
        <color indexed="8"/>
      </top>
      <bottom style="hair">
        <color indexed="8"/>
      </bottom>
      <diagonal/>
    </border>
    <border>
      <left style="hair">
        <color indexed="8"/>
      </left>
      <right style="medium">
        <color indexed="11"/>
      </right>
      <top style="hair">
        <color indexed="8"/>
      </top>
      <bottom style="hair">
        <color indexed="8"/>
      </bottom>
      <diagonal/>
    </border>
    <border>
      <left style="medium">
        <color indexed="11"/>
      </left>
      <right style="medium">
        <color indexed="11"/>
      </right>
      <top style="medium">
        <color indexed="11"/>
      </top>
      <bottom style="medium">
        <color indexed="11"/>
      </bottom>
      <diagonal/>
    </border>
    <border>
      <left style="medium">
        <color indexed="11"/>
      </left>
      <right style="hair">
        <color indexed="8"/>
      </right>
      <top style="medium">
        <color indexed="11"/>
      </top>
      <bottom style="medium">
        <color indexed="11"/>
      </bottom>
      <diagonal/>
    </border>
    <border>
      <left style="hair">
        <color indexed="8"/>
      </left>
      <right/>
      <top/>
      <bottom/>
      <diagonal/>
    </border>
    <border>
      <left/>
      <right style="thin">
        <color indexed="12"/>
      </right>
      <top/>
      <bottom/>
      <diagonal/>
    </border>
    <border>
      <left style="hair">
        <color indexed="8"/>
      </left>
      <right style="hair">
        <color indexed="8"/>
      </right>
      <top style="hair">
        <color indexed="8"/>
      </top>
      <bottom/>
      <diagonal/>
    </border>
    <border>
      <left style="hair">
        <color indexed="8"/>
      </left>
      <right style="hair">
        <color indexed="8"/>
      </right>
      <top/>
      <bottom style="hair">
        <color indexed="8"/>
      </bottom>
      <diagonal/>
    </border>
    <border>
      <left style="hair">
        <color indexed="8"/>
      </left>
      <right style="medium">
        <color indexed="11"/>
      </right>
      <top style="hair">
        <color indexed="8"/>
      </top>
      <bottom style="medium">
        <color indexed="11"/>
      </bottom>
      <diagonal/>
    </border>
    <border>
      <left style="hair">
        <color indexed="8"/>
      </left>
      <right style="hair">
        <color indexed="8"/>
      </right>
      <top style="hair">
        <color indexed="8"/>
      </top>
      <bottom style="medium">
        <color indexed="11"/>
      </bottom>
      <diagonal/>
    </border>
    <border>
      <left style="thin">
        <color indexed="12"/>
      </left>
      <right/>
      <top style="hair">
        <color indexed="8"/>
      </top>
      <bottom/>
      <diagonal/>
    </border>
    <border>
      <left/>
      <right/>
      <top style="medium">
        <color indexed="11"/>
      </top>
      <bottom/>
      <diagonal/>
    </border>
    <border>
      <left/>
      <right/>
      <top style="hair">
        <color indexed="8"/>
      </top>
      <bottom/>
      <diagonal/>
    </border>
    <border>
      <left/>
      <right/>
      <top/>
      <bottom/>
      <diagonal/>
    </border>
    <border>
      <left style="thin">
        <color indexed="12"/>
      </left>
      <right/>
      <top/>
      <bottom/>
      <diagonal/>
    </border>
    <border>
      <left style="thin">
        <color indexed="12"/>
      </left>
      <right/>
      <top/>
      <bottom style="thin">
        <color indexed="12"/>
      </bottom>
      <diagonal/>
    </border>
    <border>
      <left/>
      <right/>
      <top/>
      <bottom style="thin">
        <color indexed="12"/>
      </bottom>
      <diagonal/>
    </border>
    <border>
      <left/>
      <right style="thin">
        <color indexed="12"/>
      </right>
      <top/>
      <bottom style="thin">
        <color indexed="12"/>
      </bottom>
      <diagonal/>
    </border>
    <border>
      <left style="thick">
        <color indexed="64"/>
      </left>
      <right style="thick">
        <color indexed="64"/>
      </right>
      <top style="thick">
        <color indexed="64"/>
      </top>
      <bottom style="thick">
        <color indexed="64"/>
      </bottom>
      <diagonal/>
    </border>
    <border>
      <left style="thin">
        <color indexed="14"/>
      </left>
      <right style="thin">
        <color indexed="14"/>
      </right>
      <top style="thin">
        <color indexed="14"/>
      </top>
      <bottom style="thin">
        <color indexed="1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</borders>
  <cellStyleXfs count="3">
    <xf numFmtId="0" fontId="0" fillId="0" borderId="0" applyNumberFormat="0" applyFill="0" applyBorder="0" applyProtection="0"/>
    <xf numFmtId="44" fontId="12" fillId="0" borderId="0" applyFont="0" applyFill="0" applyBorder="0" applyAlignment="0" applyProtection="0"/>
    <xf numFmtId="0" fontId="14" fillId="0" borderId="0" applyNumberFormat="0" applyFill="0" applyBorder="0" applyAlignment="0" applyProtection="0"/>
  </cellStyleXfs>
  <cellXfs count="174">
    <xf numFmtId="0" fontId="0" fillId="0" borderId="0" xfId="0" applyFont="1" applyAlignment="1"/>
    <xf numFmtId="0" fontId="0" fillId="0" borderId="0" xfId="0" applyNumberFormat="1" applyFont="1" applyAlignment="1"/>
    <xf numFmtId="49" fontId="1" fillId="2" borderId="1" xfId="0" applyNumberFormat="1" applyFont="1" applyFill="1" applyBorder="1" applyAlignment="1">
      <alignment horizontal="left" vertical="center" wrapText="1"/>
    </xf>
    <xf numFmtId="49" fontId="2" fillId="3" borderId="1" xfId="0" applyNumberFormat="1" applyFont="1" applyFill="1" applyBorder="1" applyAlignment="1">
      <alignment horizontal="left"/>
    </xf>
    <xf numFmtId="49" fontId="2" fillId="3" borderId="2" xfId="0" applyNumberFormat="1" applyFont="1" applyFill="1" applyBorder="1" applyAlignment="1">
      <alignment horizontal="left"/>
    </xf>
    <xf numFmtId="49" fontId="2" fillId="2" borderId="1" xfId="0" applyNumberFormat="1" applyFont="1" applyFill="1" applyBorder="1" applyAlignment="1">
      <alignment horizontal="left" vertical="center" wrapText="1"/>
    </xf>
    <xf numFmtId="49" fontId="3" fillId="2" borderId="1" xfId="0" applyNumberFormat="1" applyFont="1" applyFill="1" applyBorder="1" applyAlignment="1">
      <alignment horizontal="left" vertical="center" wrapText="1"/>
    </xf>
    <xf numFmtId="49" fontId="4" fillId="3" borderId="1" xfId="0" applyNumberFormat="1" applyFont="1" applyFill="1" applyBorder="1" applyAlignment="1">
      <alignment horizontal="left"/>
    </xf>
    <xf numFmtId="0" fontId="0" fillId="3" borderId="3" xfId="0" applyFont="1" applyFill="1" applyBorder="1" applyAlignment="1"/>
    <xf numFmtId="0" fontId="0" fillId="3" borderId="4" xfId="0" applyFont="1" applyFill="1" applyBorder="1" applyAlignment="1"/>
    <xf numFmtId="164" fontId="0" fillId="4" borderId="5" xfId="0" applyNumberFormat="1" applyFont="1" applyFill="1" applyBorder="1" applyAlignment="1">
      <alignment horizontal="left"/>
    </xf>
    <xf numFmtId="49" fontId="5" fillId="4" borderId="7" xfId="0" applyNumberFormat="1" applyFont="1" applyFill="1" applyBorder="1" applyAlignment="1">
      <alignment horizontal="left" wrapText="1"/>
    </xf>
    <xf numFmtId="49" fontId="5" fillId="4" borderId="8" xfId="0" applyNumberFormat="1" applyFont="1" applyFill="1" applyBorder="1" applyAlignment="1">
      <alignment horizontal="left" wrapText="1"/>
    </xf>
    <xf numFmtId="49" fontId="1" fillId="4" borderId="5" xfId="0" applyNumberFormat="1" applyFont="1" applyFill="1" applyBorder="1" applyAlignment="1">
      <alignment horizontal="left"/>
    </xf>
    <xf numFmtId="165" fontId="0" fillId="4" borderId="5" xfId="0" applyNumberFormat="1" applyFont="1" applyFill="1" applyBorder="1" applyAlignment="1">
      <alignment horizontal="left"/>
    </xf>
    <xf numFmtId="0" fontId="0" fillId="4" borderId="5" xfId="0" applyNumberFormat="1" applyFont="1" applyFill="1" applyBorder="1" applyAlignment="1">
      <alignment horizontal="left"/>
    </xf>
    <xf numFmtId="49" fontId="0" fillId="4" borderId="5" xfId="0" applyNumberFormat="1" applyFont="1" applyFill="1" applyBorder="1" applyAlignment="1">
      <alignment horizontal="left"/>
    </xf>
    <xf numFmtId="0" fontId="0" fillId="4" borderId="5" xfId="0" applyFont="1" applyFill="1" applyBorder="1" applyAlignment="1">
      <alignment horizontal="left"/>
    </xf>
    <xf numFmtId="0" fontId="0" fillId="3" borderId="5" xfId="0" applyFont="1" applyFill="1" applyBorder="1" applyAlignment="1">
      <alignment horizontal="left"/>
    </xf>
    <xf numFmtId="49" fontId="0" fillId="3" borderId="5" xfId="0" applyNumberFormat="1" applyFont="1" applyFill="1" applyBorder="1" applyAlignment="1">
      <alignment horizontal="left"/>
    </xf>
    <xf numFmtId="0" fontId="0" fillId="3" borderId="5" xfId="0" applyNumberFormat="1" applyFont="1" applyFill="1" applyBorder="1" applyAlignment="1">
      <alignment horizontal="left"/>
    </xf>
    <xf numFmtId="0" fontId="0" fillId="3" borderId="9" xfId="0" applyFont="1" applyFill="1" applyBorder="1" applyAlignment="1"/>
    <xf numFmtId="0" fontId="0" fillId="3" borderId="10" xfId="0" applyFont="1" applyFill="1" applyBorder="1" applyAlignment="1"/>
    <xf numFmtId="0" fontId="0" fillId="5" borderId="5" xfId="0" applyFont="1" applyFill="1" applyBorder="1" applyAlignment="1">
      <alignment horizontal="left"/>
    </xf>
    <xf numFmtId="0" fontId="0" fillId="4" borderId="5" xfId="0" applyNumberFormat="1" applyFont="1" applyFill="1" applyBorder="1" applyAlignment="1">
      <alignment horizontal="left" vertical="center"/>
    </xf>
    <xf numFmtId="49" fontId="6" fillId="3" borderId="5" xfId="0" applyNumberFormat="1" applyFont="1" applyFill="1" applyBorder="1" applyAlignment="1">
      <alignment horizontal="left"/>
    </xf>
    <xf numFmtId="164" fontId="0" fillId="6" borderId="5" xfId="0" applyNumberFormat="1" applyFont="1" applyFill="1" applyBorder="1" applyAlignment="1">
      <alignment horizontal="left"/>
    </xf>
    <xf numFmtId="49" fontId="5" fillId="6" borderId="7" xfId="0" applyNumberFormat="1" applyFont="1" applyFill="1" applyBorder="1" applyAlignment="1">
      <alignment horizontal="left" wrapText="1"/>
    </xf>
    <xf numFmtId="49" fontId="5" fillId="6" borderId="8" xfId="0" applyNumberFormat="1" applyFont="1" applyFill="1" applyBorder="1" applyAlignment="1">
      <alignment horizontal="left" wrapText="1"/>
    </xf>
    <xf numFmtId="49" fontId="1" fillId="6" borderId="5" xfId="0" applyNumberFormat="1" applyFont="1" applyFill="1" applyBorder="1" applyAlignment="1">
      <alignment horizontal="left"/>
    </xf>
    <xf numFmtId="165" fontId="0" fillId="6" borderId="5" xfId="0" applyNumberFormat="1" applyFont="1" applyFill="1" applyBorder="1" applyAlignment="1">
      <alignment horizontal="left"/>
    </xf>
    <xf numFmtId="0" fontId="0" fillId="6" borderId="5" xfId="0" applyNumberFormat="1" applyFont="1" applyFill="1" applyBorder="1" applyAlignment="1">
      <alignment horizontal="left"/>
    </xf>
    <xf numFmtId="0" fontId="0" fillId="6" borderId="5" xfId="0" applyFont="1" applyFill="1" applyBorder="1" applyAlignment="1">
      <alignment horizontal="left"/>
    </xf>
    <xf numFmtId="49" fontId="0" fillId="6" borderId="5" xfId="0" applyNumberFormat="1" applyFont="1" applyFill="1" applyBorder="1" applyAlignment="1">
      <alignment horizontal="left"/>
    </xf>
    <xf numFmtId="0" fontId="6" fillId="3" borderId="5" xfId="0" applyFont="1" applyFill="1" applyBorder="1" applyAlignment="1">
      <alignment horizontal="left"/>
    </xf>
    <xf numFmtId="164" fontId="0" fillId="3" borderId="5" xfId="0" applyNumberFormat="1" applyFont="1" applyFill="1" applyBorder="1" applyAlignment="1">
      <alignment horizontal="left"/>
    </xf>
    <xf numFmtId="49" fontId="5" fillId="3" borderId="7" xfId="0" applyNumberFormat="1" applyFont="1" applyFill="1" applyBorder="1" applyAlignment="1">
      <alignment horizontal="left" wrapText="1"/>
    </xf>
    <xf numFmtId="49" fontId="5" fillId="3" borderId="8" xfId="0" applyNumberFormat="1" applyFont="1" applyFill="1" applyBorder="1" applyAlignment="1">
      <alignment horizontal="left" wrapText="1"/>
    </xf>
    <xf numFmtId="49" fontId="1" fillId="3" borderId="5" xfId="0" applyNumberFormat="1" applyFont="1" applyFill="1" applyBorder="1" applyAlignment="1">
      <alignment horizontal="left"/>
    </xf>
    <xf numFmtId="165" fontId="0" fillId="3" borderId="5" xfId="0" applyNumberFormat="1" applyFont="1" applyFill="1" applyBorder="1" applyAlignment="1">
      <alignment horizontal="left"/>
    </xf>
    <xf numFmtId="0" fontId="0" fillId="4" borderId="14" xfId="0" applyNumberFormat="1" applyFont="1" applyFill="1" applyBorder="1" applyAlignment="1">
      <alignment horizontal="left"/>
    </xf>
    <xf numFmtId="164" fontId="0" fillId="3" borderId="6" xfId="0" applyNumberFormat="1" applyFont="1" applyFill="1" applyBorder="1" applyAlignment="1">
      <alignment horizontal="left"/>
    </xf>
    <xf numFmtId="0" fontId="5" fillId="3" borderId="8" xfId="0" applyFont="1" applyFill="1" applyBorder="1" applyAlignment="1">
      <alignment horizontal="left" wrapText="1"/>
    </xf>
    <xf numFmtId="165" fontId="0" fillId="3" borderId="6" xfId="0" applyNumberFormat="1" applyFont="1" applyFill="1" applyBorder="1" applyAlignment="1">
      <alignment horizontal="left"/>
    </xf>
    <xf numFmtId="0" fontId="5" fillId="3" borderId="8" xfId="0" applyNumberFormat="1" applyFont="1" applyFill="1" applyBorder="1" applyAlignment="1">
      <alignment horizontal="left" wrapText="1"/>
    </xf>
    <xf numFmtId="49" fontId="5" fillId="3" borderId="5" xfId="0" applyNumberFormat="1" applyFont="1" applyFill="1" applyBorder="1" applyAlignment="1">
      <alignment horizontal="left"/>
    </xf>
    <xf numFmtId="164" fontId="0" fillId="4" borderId="6" xfId="0" applyNumberFormat="1" applyFont="1" applyFill="1" applyBorder="1" applyAlignment="1">
      <alignment horizontal="left"/>
    </xf>
    <xf numFmtId="165" fontId="0" fillId="4" borderId="6" xfId="0" applyNumberFormat="1" applyFont="1" applyFill="1" applyBorder="1" applyAlignment="1">
      <alignment horizontal="left"/>
    </xf>
    <xf numFmtId="0" fontId="5" fillId="4" borderId="8" xfId="0" applyNumberFormat="1" applyFont="1" applyFill="1" applyBorder="1" applyAlignment="1">
      <alignment horizontal="left" wrapText="1"/>
    </xf>
    <xf numFmtId="0" fontId="6" fillId="3" borderId="5" xfId="0" applyNumberFormat="1" applyFont="1" applyFill="1" applyBorder="1" applyAlignment="1">
      <alignment horizontal="left"/>
    </xf>
    <xf numFmtId="0" fontId="0" fillId="3" borderId="15" xfId="0" applyFont="1" applyFill="1" applyBorder="1" applyAlignment="1"/>
    <xf numFmtId="0" fontId="0" fillId="3" borderId="16" xfId="0" applyFont="1" applyFill="1" applyBorder="1" applyAlignment="1"/>
    <xf numFmtId="0" fontId="0" fillId="3" borderId="17" xfId="0" applyFont="1" applyFill="1" applyBorder="1" applyAlignment="1"/>
    <xf numFmtId="0" fontId="0" fillId="3" borderId="18" xfId="0" applyFont="1" applyFill="1" applyBorder="1" applyAlignment="1"/>
    <xf numFmtId="0" fontId="0" fillId="3" borderId="19" xfId="0" applyFont="1" applyFill="1" applyBorder="1" applyAlignment="1"/>
    <xf numFmtId="166" fontId="8" fillId="3" borderId="18" xfId="0" applyNumberFormat="1" applyFont="1" applyFill="1" applyBorder="1" applyAlignment="1">
      <alignment horizontal="center"/>
    </xf>
    <xf numFmtId="49" fontId="0" fillId="7" borderId="18" xfId="0" applyNumberFormat="1" applyFont="1" applyFill="1" applyBorder="1" applyAlignment="1"/>
    <xf numFmtId="49" fontId="0" fillId="3" borderId="18" xfId="0" applyNumberFormat="1" applyFont="1" applyFill="1" applyBorder="1" applyAlignment="1"/>
    <xf numFmtId="166" fontId="0" fillId="3" borderId="18" xfId="0" applyNumberFormat="1" applyFont="1" applyFill="1" applyBorder="1" applyAlignment="1"/>
    <xf numFmtId="0" fontId="0" fillId="3" borderId="20" xfId="0" applyFont="1" applyFill="1" applyBorder="1" applyAlignment="1"/>
    <xf numFmtId="0" fontId="0" fillId="3" borderId="21" xfId="0" applyFont="1" applyFill="1" applyBorder="1" applyAlignment="1"/>
    <xf numFmtId="49" fontId="0" fillId="3" borderId="21" xfId="0" applyNumberFormat="1" applyFont="1" applyFill="1" applyBorder="1" applyAlignment="1"/>
    <xf numFmtId="166" fontId="0" fillId="3" borderId="21" xfId="0" applyNumberFormat="1" applyFont="1" applyFill="1" applyBorder="1" applyAlignment="1"/>
    <xf numFmtId="0" fontId="0" fillId="3" borderId="22" xfId="0" applyFont="1" applyFill="1" applyBorder="1" applyAlignment="1"/>
    <xf numFmtId="165" fontId="9" fillId="4" borderId="5" xfId="0" applyNumberFormat="1" applyFont="1" applyFill="1" applyBorder="1" applyAlignment="1">
      <alignment horizontal="left"/>
    </xf>
    <xf numFmtId="0" fontId="9" fillId="8" borderId="23" xfId="0" applyFont="1" applyFill="1" applyBorder="1" applyAlignment="1">
      <alignment vertical="center" wrapText="1"/>
    </xf>
    <xf numFmtId="49" fontId="1" fillId="4" borderId="6" xfId="0" applyNumberFormat="1" applyFont="1" applyFill="1" applyBorder="1" applyAlignment="1">
      <alignment horizontal="left"/>
    </xf>
    <xf numFmtId="0" fontId="1" fillId="4" borderId="5" xfId="0" applyFont="1" applyFill="1" applyBorder="1" applyAlignment="1">
      <alignment horizontal="left"/>
    </xf>
    <xf numFmtId="49" fontId="1" fillId="6" borderId="6" xfId="0" applyNumberFormat="1" applyFont="1" applyFill="1" applyBorder="1" applyAlignment="1">
      <alignment horizontal="left"/>
    </xf>
    <xf numFmtId="0" fontId="1" fillId="6" borderId="5" xfId="0" applyFont="1" applyFill="1" applyBorder="1" applyAlignment="1">
      <alignment horizontal="left"/>
    </xf>
    <xf numFmtId="49" fontId="1" fillId="3" borderId="6" xfId="0" applyNumberFormat="1" applyFont="1" applyFill="1" applyBorder="1" applyAlignment="1">
      <alignment horizontal="left"/>
    </xf>
    <xf numFmtId="49" fontId="1" fillId="4" borderId="13" xfId="0" applyNumberFormat="1" applyFont="1" applyFill="1" applyBorder="1" applyAlignment="1">
      <alignment horizontal="left"/>
    </xf>
    <xf numFmtId="49" fontId="10" fillId="4" borderId="7" xfId="0" applyNumberFormat="1" applyFont="1" applyFill="1" applyBorder="1" applyAlignment="1">
      <alignment horizontal="left" wrapText="1"/>
    </xf>
    <xf numFmtId="49" fontId="10" fillId="3" borderId="7" xfId="0" applyNumberFormat="1" applyFont="1" applyFill="1" applyBorder="1" applyAlignment="1">
      <alignment horizontal="left" wrapText="1"/>
    </xf>
    <xf numFmtId="0" fontId="6" fillId="0" borderId="0" xfId="0" applyFont="1" applyAlignment="1"/>
    <xf numFmtId="0" fontId="11" fillId="0" borderId="0" xfId="0" applyFont="1" applyAlignment="1"/>
    <xf numFmtId="0" fontId="0" fillId="9" borderId="24" xfId="0" applyFont="1" applyFill="1" applyBorder="1" applyAlignment="1"/>
    <xf numFmtId="49" fontId="17" fillId="10" borderId="25" xfId="0" applyNumberFormat="1" applyFont="1" applyFill="1" applyBorder="1" applyAlignment="1">
      <alignment horizontal="center" vertical="center"/>
    </xf>
    <xf numFmtId="49" fontId="0" fillId="10" borderId="25" xfId="0" applyNumberFormat="1" applyFont="1" applyFill="1" applyBorder="1" applyAlignment="1">
      <alignment horizontal="center" vertical="center"/>
    </xf>
    <xf numFmtId="0" fontId="0" fillId="10" borderId="25" xfId="0" applyNumberFormat="1" applyFont="1" applyFill="1" applyBorder="1" applyAlignment="1">
      <alignment horizontal="center" vertical="center"/>
    </xf>
    <xf numFmtId="0" fontId="0" fillId="10" borderId="25" xfId="0" applyFont="1" applyFill="1" applyBorder="1" applyAlignment="1">
      <alignment horizontal="center" vertical="center"/>
    </xf>
    <xf numFmtId="49" fontId="16" fillId="10" borderId="25" xfId="0" applyNumberFormat="1" applyFont="1" applyFill="1" applyBorder="1" applyAlignment="1">
      <alignment horizontal="center" vertical="center" wrapText="1"/>
    </xf>
    <xf numFmtId="0" fontId="0" fillId="10" borderId="25" xfId="0" applyFont="1" applyFill="1" applyBorder="1" applyAlignment="1">
      <alignment vertical="center"/>
    </xf>
    <xf numFmtId="49" fontId="17" fillId="10" borderId="25" xfId="0" applyNumberFormat="1" applyFont="1" applyFill="1" applyBorder="1" applyAlignment="1">
      <alignment vertical="center"/>
    </xf>
    <xf numFmtId="0" fontId="0" fillId="10" borderId="0" xfId="0" applyFont="1" applyFill="1" applyAlignment="1">
      <alignment horizontal="center"/>
    </xf>
    <xf numFmtId="49" fontId="5" fillId="10" borderId="25" xfId="0" applyNumberFormat="1" applyFont="1" applyFill="1" applyBorder="1" applyAlignment="1">
      <alignment horizontal="center" wrapText="1"/>
    </xf>
    <xf numFmtId="0" fontId="0" fillId="10" borderId="25" xfId="0" applyNumberFormat="1" applyFont="1" applyFill="1" applyBorder="1" applyAlignment="1">
      <alignment horizontal="center"/>
    </xf>
    <xf numFmtId="14" fontId="0" fillId="10" borderId="25" xfId="0" applyNumberFormat="1" applyFont="1" applyFill="1" applyBorder="1" applyAlignment="1">
      <alignment horizontal="center"/>
    </xf>
    <xf numFmtId="49" fontId="19" fillId="10" borderId="25" xfId="0" applyNumberFormat="1" applyFont="1" applyFill="1" applyBorder="1" applyAlignment="1">
      <alignment horizontal="center" wrapText="1"/>
    </xf>
    <xf numFmtId="14" fontId="18" fillId="10" borderId="25" xfId="0" applyNumberFormat="1" applyFont="1" applyFill="1" applyBorder="1" applyAlignment="1">
      <alignment horizontal="center"/>
    </xf>
    <xf numFmtId="49" fontId="5" fillId="11" borderId="25" xfId="0" applyNumberFormat="1" applyFont="1" applyFill="1" applyBorder="1" applyAlignment="1">
      <alignment horizontal="center" wrapText="1"/>
    </xf>
    <xf numFmtId="49" fontId="17" fillId="11" borderId="25" xfId="0" applyNumberFormat="1" applyFont="1" applyFill="1" applyBorder="1" applyAlignment="1">
      <alignment horizontal="center" vertical="center"/>
    </xf>
    <xf numFmtId="0" fontId="0" fillId="11" borderId="25" xfId="0" applyNumberFormat="1" applyFont="1" applyFill="1" applyBorder="1" applyAlignment="1">
      <alignment horizontal="center"/>
    </xf>
    <xf numFmtId="14" fontId="0" fillId="11" borderId="25" xfId="0" applyNumberFormat="1" applyFont="1" applyFill="1" applyBorder="1" applyAlignment="1">
      <alignment horizontal="center"/>
    </xf>
    <xf numFmtId="49" fontId="0" fillId="11" borderId="25" xfId="0" applyNumberFormat="1" applyFont="1" applyFill="1" applyBorder="1" applyAlignment="1">
      <alignment horizontal="center" vertical="center"/>
    </xf>
    <xf numFmtId="0" fontId="0" fillId="11" borderId="25" xfId="0" applyNumberFormat="1" applyFont="1" applyFill="1" applyBorder="1" applyAlignment="1">
      <alignment horizontal="center" vertical="center"/>
    </xf>
    <xf numFmtId="0" fontId="0" fillId="11" borderId="25" xfId="0" applyFont="1" applyFill="1" applyBorder="1" applyAlignment="1">
      <alignment horizontal="center" vertical="center"/>
    </xf>
    <xf numFmtId="49" fontId="5" fillId="10" borderId="25" xfId="0" applyNumberFormat="1" applyFont="1" applyFill="1" applyBorder="1" applyAlignment="1">
      <alignment horizontal="center" vertical="center" wrapText="1"/>
    </xf>
    <xf numFmtId="0" fontId="0" fillId="10" borderId="25" xfId="0" applyFont="1" applyFill="1" applyBorder="1" applyAlignment="1">
      <alignment horizontal="center"/>
    </xf>
    <xf numFmtId="14" fontId="0" fillId="10" borderId="25" xfId="0" applyNumberFormat="1" applyFont="1" applyFill="1" applyBorder="1" applyAlignment="1">
      <alignment horizontal="center" vertical="center"/>
    </xf>
    <xf numFmtId="0" fontId="9" fillId="10" borderId="0" xfId="0" applyFont="1" applyFill="1" applyAlignment="1">
      <alignment horizontal="center"/>
    </xf>
    <xf numFmtId="44" fontId="0" fillId="10" borderId="25" xfId="0" applyNumberFormat="1" applyFont="1" applyFill="1" applyBorder="1" applyAlignment="1">
      <alignment horizontal="center" vertical="center"/>
    </xf>
    <xf numFmtId="44" fontId="0" fillId="10" borderId="25" xfId="0" applyNumberFormat="1" applyFont="1" applyFill="1" applyBorder="1" applyAlignment="1">
      <alignment vertical="center"/>
    </xf>
    <xf numFmtId="44" fontId="0" fillId="11" borderId="25" xfId="0" applyNumberFormat="1" applyFont="1" applyFill="1" applyBorder="1" applyAlignment="1">
      <alignment horizontal="center" vertical="center"/>
    </xf>
    <xf numFmtId="44" fontId="0" fillId="11" borderId="25" xfId="0" applyNumberFormat="1" applyFont="1" applyFill="1" applyBorder="1" applyAlignment="1">
      <alignment vertical="center"/>
    </xf>
    <xf numFmtId="49" fontId="16" fillId="10" borderId="25" xfId="0" applyNumberFormat="1" applyFont="1" applyFill="1" applyBorder="1" applyAlignment="1">
      <alignment horizontal="center" vertical="center"/>
    </xf>
    <xf numFmtId="0" fontId="16" fillId="10" borderId="25" xfId="0" applyNumberFormat="1" applyFont="1" applyFill="1" applyBorder="1" applyAlignment="1">
      <alignment horizontal="center" vertical="center"/>
    </xf>
    <xf numFmtId="15" fontId="0" fillId="10" borderId="25" xfId="0" applyNumberFormat="1" applyFont="1" applyFill="1" applyBorder="1" applyAlignment="1">
      <alignment horizontal="center"/>
    </xf>
    <xf numFmtId="0" fontId="16" fillId="11" borderId="25" xfId="0" applyNumberFormat="1" applyFont="1" applyFill="1" applyBorder="1" applyAlignment="1">
      <alignment horizontal="center" vertical="center"/>
    </xf>
    <xf numFmtId="15" fontId="0" fillId="11" borderId="25" xfId="0" applyNumberFormat="1" applyFont="1" applyFill="1" applyBorder="1" applyAlignment="1">
      <alignment horizontal="center"/>
    </xf>
    <xf numFmtId="44" fontId="17" fillId="11" borderId="25" xfId="1" applyFont="1" applyFill="1" applyBorder="1" applyAlignment="1">
      <alignment horizontal="center" vertical="center"/>
    </xf>
    <xf numFmtId="44" fontId="17" fillId="10" borderId="25" xfId="1" applyFont="1" applyFill="1" applyBorder="1" applyAlignment="1">
      <alignment vertical="center"/>
    </xf>
    <xf numFmtId="44" fontId="17" fillId="11" borderId="25" xfId="1" applyFont="1" applyFill="1" applyBorder="1" applyAlignment="1">
      <alignment vertical="center"/>
    </xf>
    <xf numFmtId="44" fontId="17" fillId="10" borderId="25" xfId="1" applyFont="1" applyFill="1" applyBorder="1" applyAlignment="1">
      <alignment horizontal="center" vertical="center"/>
    </xf>
    <xf numFmtId="0" fontId="0" fillId="10" borderId="25" xfId="0" applyFont="1" applyFill="1" applyBorder="1" applyAlignment="1">
      <alignment horizontal="center"/>
    </xf>
    <xf numFmtId="44" fontId="0" fillId="10" borderId="25" xfId="0" applyNumberFormat="1" applyFont="1" applyFill="1" applyBorder="1" applyAlignment="1">
      <alignment horizontal="center"/>
    </xf>
    <xf numFmtId="0" fontId="0" fillId="11" borderId="25" xfId="0" applyFont="1" applyFill="1" applyBorder="1" applyAlignment="1">
      <alignment horizontal="center"/>
    </xf>
    <xf numFmtId="44" fontId="0" fillId="11" borderId="25" xfId="0" applyNumberFormat="1" applyFont="1" applyFill="1" applyBorder="1" applyAlignment="1">
      <alignment horizontal="center"/>
    </xf>
    <xf numFmtId="0" fontId="14" fillId="0" borderId="0" xfId="2" applyAlignment="1"/>
    <xf numFmtId="49" fontId="20" fillId="10" borderId="25" xfId="0" applyNumberFormat="1" applyFont="1" applyFill="1" applyBorder="1" applyAlignment="1">
      <alignment horizontal="center" vertical="center" wrapText="1"/>
    </xf>
    <xf numFmtId="0" fontId="13" fillId="10" borderId="0" xfId="0" applyFont="1" applyFill="1" applyAlignment="1">
      <alignment horizontal="center"/>
    </xf>
    <xf numFmtId="49" fontId="13" fillId="3" borderId="27" xfId="0" applyNumberFormat="1" applyFont="1" applyFill="1" applyBorder="1" applyAlignment="1">
      <alignment horizontal="center"/>
    </xf>
    <xf numFmtId="44" fontId="0" fillId="11" borderId="25" xfId="0" applyNumberFormat="1" applyFont="1" applyFill="1" applyBorder="1" applyAlignment="1"/>
    <xf numFmtId="44" fontId="0" fillId="10" borderId="25" xfId="0" applyNumberFormat="1" applyFont="1" applyFill="1" applyBorder="1" applyAlignment="1"/>
    <xf numFmtId="0" fontId="0" fillId="10" borderId="18" xfId="0" applyFont="1" applyFill="1" applyBorder="1" applyAlignment="1">
      <alignment horizontal="center"/>
    </xf>
    <xf numFmtId="0" fontId="0" fillId="10" borderId="0" xfId="0" applyFont="1" applyFill="1" applyAlignment="1">
      <alignment horizontal="center" vertical="center"/>
    </xf>
    <xf numFmtId="167" fontId="17" fillId="10" borderId="28" xfId="1" applyNumberFormat="1" applyFont="1" applyFill="1" applyBorder="1" applyAlignment="1">
      <alignment horizontal="center" vertical="center"/>
    </xf>
    <xf numFmtId="167" fontId="17" fillId="10" borderId="25" xfId="1" applyNumberFormat="1" applyFont="1" applyFill="1" applyBorder="1" applyAlignment="1">
      <alignment horizontal="center" vertical="center"/>
    </xf>
    <xf numFmtId="167" fontId="17" fillId="11" borderId="25" xfId="1" applyNumberFormat="1" applyFont="1" applyFill="1" applyBorder="1" applyAlignment="1">
      <alignment horizontal="center" vertical="center"/>
    </xf>
    <xf numFmtId="0" fontId="17" fillId="11" borderId="25" xfId="1" applyNumberFormat="1" applyFont="1" applyFill="1" applyBorder="1" applyAlignment="1">
      <alignment horizontal="center" vertical="center"/>
    </xf>
    <xf numFmtId="44" fontId="17" fillId="10" borderId="25" xfId="1" applyFont="1" applyFill="1" applyBorder="1" applyAlignment="1">
      <alignment horizontal="center" vertical="center"/>
    </xf>
    <xf numFmtId="44" fontId="17" fillId="11" borderId="25" xfId="1" applyFont="1" applyFill="1" applyBorder="1" applyAlignment="1">
      <alignment horizontal="center" vertical="center"/>
    </xf>
    <xf numFmtId="0" fontId="0" fillId="11" borderId="25" xfId="0" applyFont="1" applyFill="1" applyBorder="1" applyAlignment="1">
      <alignment horizontal="center" vertical="center"/>
    </xf>
    <xf numFmtId="44" fontId="0" fillId="10" borderId="25" xfId="0" applyNumberFormat="1" applyFont="1" applyFill="1" applyBorder="1" applyAlignment="1">
      <alignment horizontal="center" vertical="center"/>
    </xf>
    <xf numFmtId="49" fontId="0" fillId="11" borderId="27" xfId="0" applyNumberFormat="1" applyFont="1" applyFill="1" applyBorder="1" applyAlignment="1"/>
    <xf numFmtId="49" fontId="23" fillId="11" borderId="27" xfId="0" applyNumberFormat="1" applyFont="1" applyFill="1" applyBorder="1" applyAlignment="1">
      <alignment horizontal="left" wrapText="1"/>
    </xf>
    <xf numFmtId="49" fontId="0" fillId="10" borderId="27" xfId="0" applyNumberFormat="1" applyFont="1" applyFill="1" applyBorder="1" applyAlignment="1"/>
    <xf numFmtId="0" fontId="9" fillId="9" borderId="0" xfId="0" applyFont="1" applyFill="1" applyAlignment="1">
      <alignment horizontal="center"/>
    </xf>
    <xf numFmtId="0" fontId="14" fillId="9" borderId="0" xfId="2" applyFill="1" applyAlignment="1">
      <alignment horizontal="center"/>
    </xf>
    <xf numFmtId="0" fontId="14" fillId="9" borderId="0" xfId="2" applyFill="1" applyAlignment="1"/>
    <xf numFmtId="0" fontId="0" fillId="9" borderId="0" xfId="0" applyFont="1" applyFill="1" applyAlignment="1">
      <alignment horizontal="center"/>
    </xf>
    <xf numFmtId="49" fontId="17" fillId="11" borderId="25" xfId="0" applyNumberFormat="1" applyFont="1" applyFill="1" applyBorder="1" applyAlignment="1">
      <alignment vertical="center"/>
    </xf>
    <xf numFmtId="0" fontId="9" fillId="11" borderId="25" xfId="0" applyFont="1" applyFill="1" applyBorder="1" applyAlignment="1">
      <alignment horizontal="center" vertical="center" wrapText="1"/>
    </xf>
    <xf numFmtId="44" fontId="9" fillId="11" borderId="25" xfId="0" applyNumberFormat="1" applyFont="1" applyFill="1" applyBorder="1" applyAlignment="1">
      <alignment horizontal="center" vertical="center" wrapText="1"/>
    </xf>
    <xf numFmtId="49" fontId="0" fillId="3" borderId="11" xfId="0" applyNumberFormat="1" applyFont="1" applyFill="1" applyBorder="1" applyAlignment="1">
      <alignment horizontal="left" wrapText="1"/>
    </xf>
    <xf numFmtId="0" fontId="0" fillId="3" borderId="12" xfId="0" applyFont="1" applyFill="1" applyBorder="1" applyAlignment="1">
      <alignment horizontal="left"/>
    </xf>
    <xf numFmtId="49" fontId="0" fillId="3" borderId="11" xfId="0" applyNumberFormat="1" applyFont="1" applyFill="1" applyBorder="1" applyAlignment="1">
      <alignment horizontal="left" vertical="center"/>
    </xf>
    <xf numFmtId="0" fontId="0" fillId="3" borderId="12" xfId="0" applyFont="1" applyFill="1" applyBorder="1" applyAlignment="1">
      <alignment horizontal="left" vertical="center"/>
    </xf>
    <xf numFmtId="49" fontId="0" fillId="3" borderId="5" xfId="0" applyNumberFormat="1" applyFont="1" applyFill="1" applyBorder="1" applyAlignment="1">
      <alignment horizontal="left" vertical="center" wrapText="1"/>
    </xf>
    <xf numFmtId="0" fontId="0" fillId="3" borderId="5" xfId="0" applyFont="1" applyFill="1" applyBorder="1" applyAlignment="1">
      <alignment horizontal="left" vertical="center"/>
    </xf>
    <xf numFmtId="49" fontId="15" fillId="10" borderId="25" xfId="0" applyNumberFormat="1" applyFont="1" applyFill="1" applyBorder="1" applyAlignment="1">
      <alignment horizontal="center" vertical="center"/>
    </xf>
    <xf numFmtId="49" fontId="0" fillId="10" borderId="25" xfId="0" applyNumberFormat="1" applyFont="1" applyFill="1" applyBorder="1" applyAlignment="1">
      <alignment horizontal="center" vertical="center"/>
    </xf>
    <xf numFmtId="49" fontId="17" fillId="10" borderId="25" xfId="0" applyNumberFormat="1" applyFont="1" applyFill="1" applyBorder="1" applyAlignment="1">
      <alignment horizontal="center" vertical="center"/>
    </xf>
    <xf numFmtId="44" fontId="17" fillId="10" borderId="25" xfId="1" applyFont="1" applyFill="1" applyBorder="1" applyAlignment="1">
      <alignment horizontal="center" vertical="center"/>
    </xf>
    <xf numFmtId="49" fontId="0" fillId="11" borderId="25" xfId="0" applyNumberFormat="1" applyFont="1" applyFill="1" applyBorder="1" applyAlignment="1">
      <alignment horizontal="center" vertical="center"/>
    </xf>
    <xf numFmtId="49" fontId="17" fillId="11" borderId="25" xfId="0" applyNumberFormat="1" applyFont="1" applyFill="1" applyBorder="1" applyAlignment="1">
      <alignment horizontal="center" vertical="center"/>
    </xf>
    <xf numFmtId="44" fontId="17" fillId="11" borderId="25" xfId="1" applyFont="1" applyFill="1" applyBorder="1" applyAlignment="1">
      <alignment horizontal="center" vertical="center"/>
    </xf>
    <xf numFmtId="49" fontId="17" fillId="10" borderId="25" xfId="0" applyNumberFormat="1" applyFont="1" applyFill="1" applyBorder="1" applyAlignment="1">
      <alignment horizontal="center" vertical="center" wrapText="1"/>
    </xf>
    <xf numFmtId="49" fontId="17" fillId="10" borderId="28" xfId="0" applyNumberFormat="1" applyFont="1" applyFill="1" applyBorder="1" applyAlignment="1">
      <alignment horizontal="center" vertical="center"/>
    </xf>
    <xf numFmtId="49" fontId="17" fillId="10" borderId="26" xfId="0" applyNumberFormat="1" applyFont="1" applyFill="1" applyBorder="1" applyAlignment="1">
      <alignment horizontal="center" vertical="center"/>
    </xf>
    <xf numFmtId="49" fontId="17" fillId="11" borderId="28" xfId="0" applyNumberFormat="1" applyFont="1" applyFill="1" applyBorder="1" applyAlignment="1">
      <alignment horizontal="center" vertical="center"/>
    </xf>
    <xf numFmtId="49" fontId="17" fillId="11" borderId="26" xfId="0" applyNumberFormat="1" applyFont="1" applyFill="1" applyBorder="1" applyAlignment="1">
      <alignment horizontal="center" vertical="center"/>
    </xf>
    <xf numFmtId="49" fontId="17" fillId="11" borderId="28" xfId="0" applyNumberFormat="1" applyFont="1" applyFill="1" applyBorder="1" applyAlignment="1">
      <alignment horizontal="center" vertical="center" wrapText="1"/>
    </xf>
    <xf numFmtId="49" fontId="17" fillId="10" borderId="28" xfId="0" applyNumberFormat="1" applyFont="1" applyFill="1" applyBorder="1" applyAlignment="1">
      <alignment horizontal="center" vertical="top" wrapText="1"/>
    </xf>
    <xf numFmtId="49" fontId="17" fillId="10" borderId="26" xfId="0" applyNumberFormat="1" applyFont="1" applyFill="1" applyBorder="1" applyAlignment="1">
      <alignment horizontal="center" vertical="top"/>
    </xf>
    <xf numFmtId="49" fontId="17" fillId="10" borderId="28" xfId="0" applyNumberFormat="1" applyFont="1" applyFill="1" applyBorder="1" applyAlignment="1">
      <alignment horizontal="center" vertical="center" wrapText="1"/>
    </xf>
    <xf numFmtId="0" fontId="0" fillId="10" borderId="25" xfId="0" applyFont="1" applyFill="1" applyBorder="1" applyAlignment="1">
      <alignment horizontal="center" vertical="center"/>
    </xf>
    <xf numFmtId="0" fontId="0" fillId="11" borderId="25" xfId="0" applyFont="1" applyFill="1" applyBorder="1" applyAlignment="1">
      <alignment horizontal="center" vertical="center"/>
    </xf>
    <xf numFmtId="49" fontId="18" fillId="10" borderId="25" xfId="0" applyNumberFormat="1" applyFont="1" applyFill="1" applyBorder="1" applyAlignment="1">
      <alignment horizontal="center" vertical="center"/>
    </xf>
    <xf numFmtId="44" fontId="0" fillId="10" borderId="25" xfId="0" applyNumberFormat="1" applyFont="1" applyFill="1" applyBorder="1" applyAlignment="1">
      <alignment horizontal="center" vertical="center"/>
    </xf>
    <xf numFmtId="44" fontId="0" fillId="11" borderId="25" xfId="0" applyNumberFormat="1" applyFont="1" applyFill="1" applyBorder="1" applyAlignment="1">
      <alignment horizontal="center" vertical="center"/>
    </xf>
    <xf numFmtId="44" fontId="9" fillId="10" borderId="25" xfId="0" applyNumberFormat="1" applyFont="1" applyFill="1" applyBorder="1" applyAlignment="1">
      <alignment horizontal="center" vertical="center" wrapText="1"/>
    </xf>
    <xf numFmtId="14" fontId="17" fillId="11" borderId="25" xfId="1" applyNumberFormat="1" applyFont="1" applyFill="1" applyBorder="1" applyAlignment="1">
      <alignment vertical="center"/>
    </xf>
    <xf numFmtId="14" fontId="17" fillId="11" borderId="25" xfId="1" applyNumberFormat="1" applyFont="1" applyFill="1" applyBorder="1" applyAlignment="1">
      <alignment horizontal="center" vertical="center"/>
    </xf>
  </cellXfs>
  <cellStyles count="3">
    <cellStyle name="Currency" xfId="1" builtinId="4"/>
    <cellStyle name="Hyperlink" xfId="2" builtinId="8"/>
    <cellStyle name="Normal" xfId="0" builtinId="0"/>
  </cellStyles>
  <dxfs count="0"/>
  <tableStyles count="0"/>
  <colors>
    <indexedColors>
      <rgbColor rgb="FF000000"/>
      <rgbColor rgb="FFFFFFFF"/>
      <rgbColor rgb="FFFF0000"/>
      <rgbColor rgb="FF00FF00"/>
      <rgbColor rgb="FF0000FF"/>
      <rgbColor rgb="FFFFFF00"/>
      <rgbColor rgb="FFFF00FF"/>
      <rgbColor rgb="FF00FFFF"/>
      <rgbColor rgb="FF000000"/>
      <rgbColor rgb="FF5B9BD5"/>
      <rgbColor rgb="FFFFFFFF"/>
      <rgbColor rgb="FFCCCCCC"/>
      <rgbColor rgb="FFAAAAAA"/>
      <rgbColor rgb="FFF19D64"/>
      <rgbColor rgb="FF93C175"/>
      <rgbColor rgb="FF0563C1"/>
      <rgbColor rgb="FFCFCFCF"/>
      <rgbColor rgb="00008000"/>
      <rgbColor rgb="00000080"/>
      <rgbColor rgb="00808000"/>
      <rgbColor rgb="00800080"/>
      <rgbColor rgb="00008080"/>
      <rgbColor rgb="00C0C0C0"/>
      <rgbColor rgb="00808080"/>
      <rgbColor rgb="009999FF"/>
      <rgbColor rgb="00993366"/>
      <rgbColor rgb="00FFFFCC"/>
      <rgbColor rgb="00CCFFFF"/>
      <rgbColor rgb="00660066"/>
      <rgbColor rgb="00FF8080"/>
      <rgbColor rgb="000066CC"/>
      <rgbColor rgb="00CCCCFF"/>
      <rgbColor rgb="00000080"/>
      <rgbColor rgb="00FF00FF"/>
      <rgbColor rgb="00FFFF00"/>
      <rgbColor rgb="0000FFFF"/>
      <rgbColor rgb="00800080"/>
      <rgbColor rgb="00800000"/>
      <rgbColor rgb="00008080"/>
      <rgbColor rgb="000000FF"/>
      <rgbColor rgb="0000CCFF"/>
      <rgbColor rgb="00CCFFFF"/>
      <rgbColor rgb="00CCFFCC"/>
      <rgbColor rgb="00FFFF99"/>
      <rgbColor rgb="0099CCFF"/>
      <rgbColor rgb="00FF99CC"/>
      <rgbColor rgb="00CC99FF"/>
      <rgbColor rgb="00FFCC99"/>
      <rgbColor rgb="003366FF"/>
      <rgbColor rgb="0033CCCC"/>
      <rgbColor rgb="0099CC00"/>
      <rgbColor rgb="00FFCC00"/>
      <rgbColor rgb="00FF9900"/>
      <rgbColor rgb="00FF6600"/>
      <rgbColor rgb="00666699"/>
      <rgbColor rgb="00969696"/>
      <rgbColor rgb="00003366"/>
      <rgbColor rgb="00339966"/>
      <rgbColor rgb="00003300"/>
      <rgbColor rgb="00333300"/>
      <rgbColor rgb="00993300"/>
      <rgbColor rgb="00993366"/>
      <rgbColor rgb="00333399"/>
      <rgbColor rgb="00333333"/>
    </indexed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Office Theme">
  <a:themeElements>
    <a:clrScheme name="Office Theme">
      <a:dk1>
        <a:srgbClr val="000000"/>
      </a:dk1>
      <a:lt1>
        <a:srgbClr val="FFFFFF"/>
      </a:lt1>
      <a:dk2>
        <a:srgbClr val="A7A7A7"/>
      </a:dk2>
      <a:lt2>
        <a:srgbClr val="535353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000FF"/>
      </a:hlink>
      <a:folHlink>
        <a:srgbClr val="FF00FF"/>
      </a:folHlink>
    </a:clrScheme>
    <a:fontScheme name="Office Theme">
      <a:majorFont>
        <a:latin typeface="Helvetica Neue"/>
        <a:ea typeface="Helvetica Neue"/>
        <a:cs typeface="Helvetica Neue"/>
      </a:majorFont>
      <a:minorFont>
        <a:latin typeface="Helvetica Neue"/>
        <a:ea typeface="Helvetica Neue"/>
        <a:cs typeface="Helvetica Neue"/>
      </a:minorFont>
    </a:fontScheme>
    <a:fmtScheme name="Office Them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tint val="100000"/>
                <a:shade val="100000"/>
                <a:satMod val="129999"/>
              </a:schemeClr>
            </a:gs>
            <a:gs pos="100000">
              <a:schemeClr val="phClr">
                <a:tint val="50000"/>
                <a:shade val="100000"/>
                <a:satMod val="350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4999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/>
        </a:effectStyle>
        <a:effectStyle>
          <a:effectLst/>
        </a:effectStyle>
        <a:effectStyle>
          <a:effectLst/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>
    <a:spDef>
      <a:spPr>
        <a:solidFill>
          <a:srgbClr val="FFFFFF"/>
        </a:solidFill>
        <a:ln w="12700" cap="flat">
          <a:solidFill>
            <a:schemeClr val="accent1"/>
          </a:solidFill>
          <a:prstDash val="solid"/>
          <a:miter lim="800000"/>
        </a:ln>
        <a:effectLst/>
        <a:sp3d/>
      </a:spPr>
      <a:bodyPr rot="0" spcFirstLastPara="1" vertOverflow="overflow" horzOverflow="overflow" vert="horz" wrap="square" lIns="45719" tIns="45719" rIns="45719" bIns="45719" numCol="1" spcCol="38100" rtlCol="0" anchor="ctr">
        <a:spAutoFit/>
      </a:bodyPr>
      <a:lstStyle>
        <a:defPPr marL="0" marR="0" indent="0" algn="l" defTabSz="914400" rtl="0" fontAlgn="auto" latinLnBrk="0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1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  <a:latin typeface="Calibri"/>
            <a:ea typeface="Calibri"/>
            <a:cs typeface="Calibri"/>
            <a:sym typeface="Calibri"/>
          </a:defRPr>
        </a:defPPr>
        <a:lvl1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1pPr>
        <a:lvl2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2pPr>
        <a:lvl3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3pPr>
        <a:lvl4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4pPr>
        <a:lvl5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5pPr>
        <a:lvl6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6pPr>
        <a:lvl7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7pPr>
        <a:lvl8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8pPr>
        <a:lvl9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9pPr>
      </a:lstStyle>
      <a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none"/>
      </a:style>
    </a:spDef>
    <a:lnDef>
      <a:spPr>
        <a:noFill/>
        <a:ln w="12700" cap="flat">
          <a:solidFill>
            <a:schemeClr val="accent1"/>
          </a:solidFill>
          <a:prstDash val="solid"/>
          <a:miter lim="800000"/>
        </a:ln>
        <a:effectLst/>
        <a:sp3d/>
      </a:spPr>
      <a:bodyPr rot="0" spcFirstLastPara="1" vertOverflow="overflow" horzOverflow="overflow" vert="horz" wrap="square" lIns="91439" tIns="45719" rIns="91439" bIns="45719" numCol="1" spcCol="38100" rtlCol="0" anchor="t">
        <a:noAutofit/>
      </a:bodyPr>
      <a:lstStyle>
        <a:def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defPPr>
        <a:lvl1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1pPr>
        <a:lvl2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2pPr>
        <a:lvl3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3pPr>
        <a:lvl4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4pPr>
        <a:lvl5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5pPr>
        <a:lvl6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6pPr>
        <a:lvl7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7pPr>
        <a:lvl8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8pPr>
        <a:lvl9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9pPr>
      </a:lstStyle>
      <a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none"/>
      </a:style>
    </a:lnDef>
    <a:txDef>
      <a:spPr>
        <a:noFill/>
        <a:ln w="12700" cap="flat">
          <a:noFill/>
          <a:miter lim="400000"/>
        </a:ln>
        <a:effectLst/>
        <a:sp3d/>
      </a:spPr>
      <a:bodyPr rot="0" spcFirstLastPara="1" vertOverflow="overflow" horzOverflow="overflow" vert="horz" wrap="square" lIns="45719" tIns="45719" rIns="45719" bIns="45719" numCol="1" spcCol="38100" rtlCol="0" anchor="t">
        <a:spAutoFit/>
      </a:bodyPr>
      <a:lstStyle>
        <a:defPPr marL="0" marR="0" indent="0" algn="l" defTabSz="914400" rtl="0" fontAlgn="auto" latinLnBrk="0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1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  <a:latin typeface="Calibri"/>
            <a:ea typeface="Calibri"/>
            <a:cs typeface="Calibri"/>
            <a:sym typeface="Calibri"/>
          </a:defRPr>
        </a:defPPr>
        <a:lvl1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1pPr>
        <a:lvl2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2pPr>
        <a:lvl3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3pPr>
        <a:lvl4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4pPr>
        <a:lvl5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5pPr>
        <a:lvl6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6pPr>
        <a:lvl7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7pPr>
        <a:lvl8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8pPr>
        <a:lvl9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9pPr>
      </a:lstStyle>
      <a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none"/>
      </a:style>
    </a:txDef>
  </a:objectDefaults>
  <a:extraClrSchemeLst/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hyperlink" Target="mailto:jim_abercrombie@hotmail.com" TargetMode="External"/><Relationship Id="rId2" Type="http://schemas.openxmlformats.org/officeDocument/2006/relationships/hyperlink" Target="mailto:jare@jsmithmail.com" TargetMode="External"/><Relationship Id="rId1" Type="http://schemas.openxmlformats.org/officeDocument/2006/relationships/hyperlink" Target="mailto:amandasholmes@gmail.com" TargetMode="External"/><Relationship Id="rId4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3" Type="http://schemas.openxmlformats.org/officeDocument/2006/relationships/hyperlink" Target="mailto:carrasteven@aol.com" TargetMode="External"/><Relationship Id="rId18" Type="http://schemas.openxmlformats.org/officeDocument/2006/relationships/hyperlink" Target="mailto:knnelsen@gmail.com" TargetMode="External"/><Relationship Id="rId26" Type="http://schemas.openxmlformats.org/officeDocument/2006/relationships/hyperlink" Target="mailto:ken748@aol.com" TargetMode="External"/><Relationship Id="rId39" Type="http://schemas.openxmlformats.org/officeDocument/2006/relationships/hyperlink" Target="mailto:brittadukes@gmail.com" TargetMode="External"/><Relationship Id="rId3" Type="http://schemas.openxmlformats.org/officeDocument/2006/relationships/hyperlink" Target="mailto:blue07ultraclassic@gmail.com" TargetMode="External"/><Relationship Id="rId21" Type="http://schemas.openxmlformats.org/officeDocument/2006/relationships/hyperlink" Target="mailto:amandasholmes@gmail.com" TargetMode="External"/><Relationship Id="rId34" Type="http://schemas.openxmlformats.org/officeDocument/2006/relationships/hyperlink" Target="mailto:cindy@bannerworksfl.com" TargetMode="External"/><Relationship Id="rId42" Type="http://schemas.openxmlformats.org/officeDocument/2006/relationships/hyperlink" Target="mailto:phyllisgreene@austin.rr.com" TargetMode="External"/><Relationship Id="rId47" Type="http://schemas.openxmlformats.org/officeDocument/2006/relationships/hyperlink" Target="mailto:beardfamily@austin.rr.com" TargetMode="External"/><Relationship Id="rId50" Type="http://schemas.openxmlformats.org/officeDocument/2006/relationships/hyperlink" Target="mailto:wendorphs@gmail.com" TargetMode="External"/><Relationship Id="rId7" Type="http://schemas.openxmlformats.org/officeDocument/2006/relationships/hyperlink" Target="mailto:lbloder@mac.com" TargetMode="External"/><Relationship Id="rId12" Type="http://schemas.openxmlformats.org/officeDocument/2006/relationships/hyperlink" Target="mailto:carrasteven@aol.com" TargetMode="External"/><Relationship Id="rId17" Type="http://schemas.openxmlformats.org/officeDocument/2006/relationships/hyperlink" Target="mailto:lindafland@aol.com" TargetMode="External"/><Relationship Id="rId25" Type="http://schemas.openxmlformats.org/officeDocument/2006/relationships/hyperlink" Target="mailto:ken748@aol.com" TargetMode="External"/><Relationship Id="rId33" Type="http://schemas.openxmlformats.org/officeDocument/2006/relationships/hyperlink" Target="mailto:cindy@bannerworksfl.com" TargetMode="External"/><Relationship Id="rId38" Type="http://schemas.openxmlformats.org/officeDocument/2006/relationships/hyperlink" Target="mailto:brittadukes@gmail.com" TargetMode="External"/><Relationship Id="rId46" Type="http://schemas.openxmlformats.org/officeDocument/2006/relationships/hyperlink" Target="mailto:elisa.donnell@gmail.com" TargetMode="External"/><Relationship Id="rId2" Type="http://schemas.openxmlformats.org/officeDocument/2006/relationships/hyperlink" Target="https://bit.ly/2wtY9wW" TargetMode="External"/><Relationship Id="rId16" Type="http://schemas.openxmlformats.org/officeDocument/2006/relationships/hyperlink" Target="mailto:cheryldoyle09@gmail.com" TargetMode="External"/><Relationship Id="rId20" Type="http://schemas.openxmlformats.org/officeDocument/2006/relationships/hyperlink" Target="mailto:tom@haller.com" TargetMode="External"/><Relationship Id="rId29" Type="http://schemas.openxmlformats.org/officeDocument/2006/relationships/hyperlink" Target="mailto:kmiller12900@gmail.com" TargetMode="External"/><Relationship Id="rId41" Type="http://schemas.openxmlformats.org/officeDocument/2006/relationships/hyperlink" Target="mailto:rearandi@yahoo.com" TargetMode="External"/><Relationship Id="rId1" Type="http://schemas.openxmlformats.org/officeDocument/2006/relationships/hyperlink" Target="https://bit.ly/2FYqWt7" TargetMode="External"/><Relationship Id="rId6" Type="http://schemas.openxmlformats.org/officeDocument/2006/relationships/hyperlink" Target="mailto:beardfamily@austin.rr.com" TargetMode="External"/><Relationship Id="rId11" Type="http://schemas.openxmlformats.org/officeDocument/2006/relationships/hyperlink" Target="mailto:jwbuckey@earthlink.net" TargetMode="External"/><Relationship Id="rId24" Type="http://schemas.openxmlformats.org/officeDocument/2006/relationships/hyperlink" Target="mailto:mel_jam72207@yahoo.com" TargetMode="External"/><Relationship Id="rId32" Type="http://schemas.openxmlformats.org/officeDocument/2006/relationships/hyperlink" Target="mailto:512lavern@gmail.com" TargetMode="External"/><Relationship Id="rId37" Type="http://schemas.openxmlformats.org/officeDocument/2006/relationships/hyperlink" Target="mailto:brittadukes@gmail.com" TargetMode="External"/><Relationship Id="rId40" Type="http://schemas.openxmlformats.org/officeDocument/2006/relationships/hyperlink" Target="mailto:jim_abercrombie@hotmail.com" TargetMode="External"/><Relationship Id="rId45" Type="http://schemas.openxmlformats.org/officeDocument/2006/relationships/hyperlink" Target="mailto:conniemboyles@yahoo.com" TargetMode="External"/><Relationship Id="rId53" Type="http://schemas.openxmlformats.org/officeDocument/2006/relationships/printerSettings" Target="../printerSettings/printerSettings2.bin"/><Relationship Id="rId5" Type="http://schemas.openxmlformats.org/officeDocument/2006/relationships/hyperlink" Target="mailto:elisa.donnell@gmail.com" TargetMode="External"/><Relationship Id="rId15" Type="http://schemas.openxmlformats.org/officeDocument/2006/relationships/hyperlink" Target="mailto:cheryldoyle09@gmail.com" TargetMode="External"/><Relationship Id="rId23" Type="http://schemas.openxmlformats.org/officeDocument/2006/relationships/hyperlink" Target="mailto:mel_jam72207@yahoo.com" TargetMode="External"/><Relationship Id="rId28" Type="http://schemas.openxmlformats.org/officeDocument/2006/relationships/hyperlink" Target="mailto:llongob@aol.com" TargetMode="External"/><Relationship Id="rId36" Type="http://schemas.openxmlformats.org/officeDocument/2006/relationships/hyperlink" Target="mailto:lilibet@prtcnet.com" TargetMode="External"/><Relationship Id="rId49" Type="http://schemas.openxmlformats.org/officeDocument/2006/relationships/hyperlink" Target="mailto:koorew@aol.com" TargetMode="External"/><Relationship Id="rId10" Type="http://schemas.openxmlformats.org/officeDocument/2006/relationships/hyperlink" Target="mailto:jwbuckey@earthlink.net" TargetMode="External"/><Relationship Id="rId19" Type="http://schemas.openxmlformats.org/officeDocument/2006/relationships/hyperlink" Target="mailto:tom@haller.com" TargetMode="External"/><Relationship Id="rId31" Type="http://schemas.openxmlformats.org/officeDocument/2006/relationships/hyperlink" Target="mailto:siemers2000@comcast.com" TargetMode="External"/><Relationship Id="rId44" Type="http://schemas.openxmlformats.org/officeDocument/2006/relationships/hyperlink" Target="mailto:jare@jsmithmail.com" TargetMode="External"/><Relationship Id="rId52" Type="http://schemas.openxmlformats.org/officeDocument/2006/relationships/hyperlink" Target="https://bit.ly/2jUBHUu" TargetMode="External"/><Relationship Id="rId4" Type="http://schemas.openxmlformats.org/officeDocument/2006/relationships/hyperlink" Target="mailto:julieannalessi@gmail.com" TargetMode="External"/><Relationship Id="rId9" Type="http://schemas.openxmlformats.org/officeDocument/2006/relationships/hyperlink" Target="mailto:kbras1107@hotmail.com" TargetMode="External"/><Relationship Id="rId14" Type="http://schemas.openxmlformats.org/officeDocument/2006/relationships/hyperlink" Target="mailto:graafderogee@embarqmail.com" TargetMode="External"/><Relationship Id="rId22" Type="http://schemas.openxmlformats.org/officeDocument/2006/relationships/hyperlink" Target="mailto:amandasholmes@gmail.com" TargetMode="External"/><Relationship Id="rId27" Type="http://schemas.openxmlformats.org/officeDocument/2006/relationships/hyperlink" Target="mailto:llongob@aol.com" TargetMode="External"/><Relationship Id="rId30" Type="http://schemas.openxmlformats.org/officeDocument/2006/relationships/hyperlink" Target="mailto:deborah_ransdell@aol.com" TargetMode="External"/><Relationship Id="rId35" Type="http://schemas.openxmlformats.org/officeDocument/2006/relationships/hyperlink" Target="mailto:sstranahan4@gmail.com" TargetMode="External"/><Relationship Id="rId43" Type="http://schemas.openxmlformats.org/officeDocument/2006/relationships/hyperlink" Target="mailto:virginiapoesuites@gmail.com" TargetMode="External"/><Relationship Id="rId48" Type="http://schemas.openxmlformats.org/officeDocument/2006/relationships/hyperlink" Target="mailto:lbloder@mac.com" TargetMode="External"/><Relationship Id="rId8" Type="http://schemas.openxmlformats.org/officeDocument/2006/relationships/hyperlink" Target="mailto:kbras1107@hotmail.com" TargetMode="External"/><Relationship Id="rId51" Type="http://schemas.openxmlformats.org/officeDocument/2006/relationships/hyperlink" Target="mailto:awendorph@gmail.com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IV44"/>
  <sheetViews>
    <sheetView showGridLines="0" topLeftCell="W10" workbookViewId="0">
      <selection activeCell="AH30" sqref="AH30"/>
    </sheetView>
  </sheetViews>
  <sheetFormatPr defaultColWidth="8.85546875" defaultRowHeight="15" customHeight="1"/>
  <cols>
    <col min="1" max="1" width="14.85546875" style="1" customWidth="1"/>
    <col min="2" max="2" width="6.42578125" style="1" customWidth="1"/>
    <col min="3" max="3" width="13.85546875" style="1" customWidth="1"/>
    <col min="4" max="4" width="16.42578125" style="1" customWidth="1"/>
    <col min="5" max="5" width="17.7109375" style="1" bestFit="1" customWidth="1"/>
    <col min="6" max="6" width="12.7109375" style="1" customWidth="1"/>
    <col min="7" max="7" width="12.85546875" style="1" customWidth="1"/>
    <col min="8" max="8" width="12.140625" style="1" customWidth="1"/>
    <col min="9" max="9" width="13.140625" style="1" customWidth="1"/>
    <col min="10" max="10" width="12.42578125" style="1" customWidth="1"/>
    <col min="11" max="11" width="27.28515625" style="1" customWidth="1"/>
    <col min="12" max="12" width="7.85546875" style="1" customWidth="1"/>
    <col min="13" max="13" width="13.85546875" style="1" customWidth="1"/>
    <col min="14" max="14" width="9.42578125" style="1" customWidth="1"/>
    <col min="15" max="15" width="12.42578125" style="1" customWidth="1"/>
    <col min="16" max="16" width="13.85546875" style="1" customWidth="1"/>
    <col min="17" max="17" width="12.7109375" style="1" customWidth="1"/>
    <col min="18" max="18" width="10.42578125" style="1" customWidth="1"/>
    <col min="19" max="19" width="11.7109375" style="1" customWidth="1"/>
    <col min="20" max="20" width="8.42578125" style="1" customWidth="1"/>
    <col min="21" max="21" width="9.85546875" style="1" customWidth="1"/>
    <col min="22" max="22" width="24.140625" style="1" customWidth="1"/>
    <col min="23" max="23" width="17.42578125" style="1" customWidth="1"/>
    <col min="24" max="24" width="11.140625" style="1" customWidth="1"/>
    <col min="25" max="25" width="15.42578125" style="1" customWidth="1"/>
    <col min="26" max="26" width="43.28515625" style="1" customWidth="1"/>
    <col min="27" max="27" width="20" style="1" customWidth="1"/>
    <col min="28" max="28" width="61" style="1" customWidth="1"/>
    <col min="29" max="29" width="16.42578125" style="1" customWidth="1"/>
    <col min="30" max="30" width="12.42578125" style="1" customWidth="1"/>
    <col min="31" max="31" width="13.42578125" style="1" customWidth="1"/>
    <col min="32" max="32" width="15" style="1" customWidth="1"/>
    <col min="33" max="33" width="8.85546875" style="1" customWidth="1"/>
    <col min="34" max="34" width="12.140625" style="1" customWidth="1"/>
    <col min="35" max="35" width="9.42578125" style="1" customWidth="1"/>
    <col min="36" max="36" width="18.28515625" style="1" customWidth="1"/>
    <col min="37" max="38" width="9.140625" style="1" customWidth="1"/>
    <col min="39" max="256" width="8.85546875" style="1" customWidth="1"/>
  </cols>
  <sheetData>
    <row r="1" spans="1:38" ht="32.25" customHeight="1">
      <c r="A1" s="2" t="s">
        <v>0</v>
      </c>
      <c r="B1" s="3" t="s">
        <v>1</v>
      </c>
      <c r="C1" s="4" t="s">
        <v>2</v>
      </c>
      <c r="D1" s="4" t="s">
        <v>3</v>
      </c>
      <c r="E1" s="3" t="s">
        <v>4</v>
      </c>
      <c r="F1" s="3" t="s">
        <v>5</v>
      </c>
      <c r="G1" s="3" t="s">
        <v>6</v>
      </c>
      <c r="H1" s="5" t="s">
        <v>7</v>
      </c>
      <c r="I1" s="3" t="s">
        <v>8</v>
      </c>
      <c r="J1" s="3" t="s">
        <v>9</v>
      </c>
      <c r="K1" s="3" t="s">
        <v>10</v>
      </c>
      <c r="L1" s="3" t="s">
        <v>1</v>
      </c>
      <c r="M1" s="3" t="s">
        <v>2</v>
      </c>
      <c r="N1" s="6" t="s">
        <v>3</v>
      </c>
      <c r="O1" s="7" t="s">
        <v>4</v>
      </c>
      <c r="P1" s="3" t="s">
        <v>11</v>
      </c>
      <c r="Q1" s="3" t="s">
        <v>6</v>
      </c>
      <c r="R1" s="5" t="s">
        <v>7</v>
      </c>
      <c r="S1" s="3" t="s">
        <v>12</v>
      </c>
      <c r="T1" s="3" t="s">
        <v>13</v>
      </c>
      <c r="U1" s="3" t="s">
        <v>14</v>
      </c>
      <c r="V1" s="3" t="s">
        <v>15</v>
      </c>
      <c r="W1" s="3" t="s">
        <v>16</v>
      </c>
      <c r="X1" s="3" t="s">
        <v>17</v>
      </c>
      <c r="Y1" s="3" t="s">
        <v>18</v>
      </c>
      <c r="Z1" s="3" t="s">
        <v>19</v>
      </c>
      <c r="AA1" s="3" t="s">
        <v>20</v>
      </c>
      <c r="AB1" s="3" t="s">
        <v>21</v>
      </c>
      <c r="AC1" s="3" t="s">
        <v>22</v>
      </c>
      <c r="AD1" s="3" t="s">
        <v>23</v>
      </c>
      <c r="AE1" s="3" t="s">
        <v>24</v>
      </c>
      <c r="AF1" s="3" t="s">
        <v>25</v>
      </c>
      <c r="AG1" s="3" t="s">
        <v>26</v>
      </c>
      <c r="AH1" s="3" t="s">
        <v>27</v>
      </c>
      <c r="AI1" s="3" t="s">
        <v>28</v>
      </c>
      <c r="AJ1" s="3" t="s">
        <v>27</v>
      </c>
      <c r="AK1" s="8"/>
      <c r="AL1" s="9"/>
    </row>
    <row r="2" spans="1:38" ht="15.75" customHeight="1" thickBot="1">
      <c r="A2" s="10">
        <v>43079</v>
      </c>
      <c r="B2" s="66" t="s">
        <v>29</v>
      </c>
      <c r="C2" s="11" t="s">
        <v>30</v>
      </c>
      <c r="D2" s="12" t="s">
        <v>31</v>
      </c>
      <c r="E2" s="13" t="s">
        <v>32</v>
      </c>
      <c r="F2" s="14">
        <v>19644</v>
      </c>
      <c r="G2" s="15">
        <v>571250595</v>
      </c>
      <c r="H2" s="14">
        <v>46726</v>
      </c>
      <c r="I2" s="16" t="s">
        <v>33</v>
      </c>
      <c r="J2" s="16" t="s">
        <v>34</v>
      </c>
      <c r="K2" s="16" t="s">
        <v>35</v>
      </c>
      <c r="L2" s="17"/>
      <c r="M2" s="17"/>
      <c r="N2" s="17"/>
      <c r="O2" s="17"/>
      <c r="P2" s="14"/>
      <c r="Q2" s="17"/>
      <c r="R2" s="14"/>
      <c r="S2" s="16" t="s">
        <v>36</v>
      </c>
      <c r="T2" s="16" t="s">
        <v>37</v>
      </c>
      <c r="U2" s="15">
        <v>76008</v>
      </c>
      <c r="V2" s="16" t="s">
        <v>38</v>
      </c>
      <c r="W2" s="16" t="s">
        <v>39</v>
      </c>
      <c r="X2" s="17"/>
      <c r="Y2" s="16" t="s">
        <v>40</v>
      </c>
      <c r="Z2" s="16" t="s">
        <v>41</v>
      </c>
      <c r="AA2" s="18"/>
      <c r="AB2" s="19" t="s">
        <v>42</v>
      </c>
      <c r="AC2" s="19" t="s">
        <v>43</v>
      </c>
      <c r="AD2" s="19" t="s">
        <v>44</v>
      </c>
      <c r="AE2" s="19" t="s">
        <v>45</v>
      </c>
      <c r="AF2" s="20">
        <v>96689837</v>
      </c>
      <c r="AG2" s="20">
        <v>500</v>
      </c>
      <c r="AH2" s="20">
        <v>719065</v>
      </c>
      <c r="AI2" s="18"/>
      <c r="AJ2" s="18"/>
      <c r="AK2" s="21"/>
      <c r="AL2" s="22"/>
    </row>
    <row r="3" spans="1:38" ht="15.75" customHeight="1" thickBot="1">
      <c r="A3" s="10">
        <v>43060</v>
      </c>
      <c r="B3" s="66" t="s">
        <v>60</v>
      </c>
      <c r="C3" s="11" t="s">
        <v>46</v>
      </c>
      <c r="D3" s="12" t="s">
        <v>47</v>
      </c>
      <c r="E3" s="13" t="s">
        <v>48</v>
      </c>
      <c r="F3" s="14">
        <v>17547</v>
      </c>
      <c r="G3" s="15">
        <v>564357223</v>
      </c>
      <c r="H3" s="14">
        <v>46450</v>
      </c>
      <c r="I3" s="16" t="s">
        <v>49</v>
      </c>
      <c r="J3" s="15">
        <v>5123010656</v>
      </c>
      <c r="K3" s="16" t="s">
        <v>50</v>
      </c>
      <c r="L3" s="17"/>
      <c r="M3" s="17"/>
      <c r="N3" s="17"/>
      <c r="O3" s="17"/>
      <c r="P3" s="17"/>
      <c r="Q3" s="17"/>
      <c r="R3" s="17"/>
      <c r="S3" s="16" t="s">
        <v>36</v>
      </c>
      <c r="T3" s="16" t="s">
        <v>37</v>
      </c>
      <c r="U3" s="15">
        <v>78736</v>
      </c>
      <c r="V3" s="16" t="s">
        <v>53</v>
      </c>
      <c r="W3" s="16" t="s">
        <v>54</v>
      </c>
      <c r="X3" s="17"/>
      <c r="Y3" s="16" t="s">
        <v>40</v>
      </c>
      <c r="Z3" s="16" t="s">
        <v>55</v>
      </c>
      <c r="AA3" s="18"/>
      <c r="AB3" s="18"/>
      <c r="AC3" s="19" t="s">
        <v>56</v>
      </c>
      <c r="AD3" s="19" t="s">
        <v>57</v>
      </c>
      <c r="AE3" s="19" t="s">
        <v>58</v>
      </c>
      <c r="AF3" s="20">
        <v>70073239</v>
      </c>
      <c r="AG3" s="20">
        <v>500</v>
      </c>
      <c r="AH3" s="19" t="s">
        <v>59</v>
      </c>
      <c r="AI3" s="18"/>
      <c r="AJ3" s="18"/>
      <c r="AK3" s="21"/>
      <c r="AL3" s="22"/>
    </row>
    <row r="4" spans="1:38" ht="15.75" customHeight="1" thickBot="1">
      <c r="A4" s="10">
        <v>43060</v>
      </c>
      <c r="B4" s="67" t="s">
        <v>286</v>
      </c>
      <c r="C4" s="16" t="s">
        <v>51</v>
      </c>
      <c r="D4" s="16" t="s">
        <v>395</v>
      </c>
      <c r="E4" s="16" t="s">
        <v>52</v>
      </c>
      <c r="F4" s="14">
        <v>17583</v>
      </c>
      <c r="G4" s="15" t="s">
        <v>396</v>
      </c>
      <c r="H4" s="64">
        <v>43876</v>
      </c>
      <c r="I4" s="16" t="s">
        <v>397</v>
      </c>
      <c r="J4" s="15"/>
      <c r="K4" s="16" t="s">
        <v>398</v>
      </c>
      <c r="L4" s="17"/>
      <c r="M4" s="16"/>
      <c r="N4" s="16"/>
      <c r="O4" s="16"/>
      <c r="P4" s="14"/>
      <c r="Q4" s="15"/>
      <c r="R4" s="64"/>
      <c r="S4" s="16" t="s">
        <v>36</v>
      </c>
      <c r="T4" s="16" t="s">
        <v>400</v>
      </c>
      <c r="U4" s="16">
        <v>60453</v>
      </c>
      <c r="V4" s="16" t="s">
        <v>401</v>
      </c>
      <c r="W4" s="16" t="s">
        <v>399</v>
      </c>
      <c r="X4" s="17"/>
      <c r="Y4" s="16" t="s">
        <v>40</v>
      </c>
      <c r="Z4" s="11" t="s">
        <v>402</v>
      </c>
      <c r="AA4" s="19" t="s">
        <v>113</v>
      </c>
      <c r="AB4" s="18"/>
      <c r="AC4" s="19"/>
      <c r="AD4" s="19"/>
      <c r="AE4" s="19"/>
      <c r="AF4" s="20"/>
      <c r="AG4" s="20"/>
      <c r="AH4" s="19"/>
      <c r="AI4" s="18"/>
      <c r="AJ4" s="18"/>
      <c r="AK4" s="21"/>
      <c r="AL4" s="22"/>
    </row>
    <row r="5" spans="1:38" ht="15.75" customHeight="1" thickBot="1">
      <c r="A5" s="10">
        <v>43067</v>
      </c>
      <c r="B5" s="66" t="s">
        <v>60</v>
      </c>
      <c r="C5" s="11" t="s">
        <v>61</v>
      </c>
      <c r="D5" s="12" t="s">
        <v>62</v>
      </c>
      <c r="E5" s="13" t="s">
        <v>63</v>
      </c>
      <c r="F5" s="14">
        <v>22917</v>
      </c>
      <c r="G5" s="15">
        <v>554255431</v>
      </c>
      <c r="H5" s="14">
        <v>46396</v>
      </c>
      <c r="I5" s="16" t="s">
        <v>64</v>
      </c>
      <c r="J5" s="17"/>
      <c r="K5" s="16" t="s">
        <v>65</v>
      </c>
      <c r="L5" s="13" t="s">
        <v>66</v>
      </c>
      <c r="M5" s="16" t="s">
        <v>67</v>
      </c>
      <c r="N5" s="16" t="s">
        <v>68</v>
      </c>
      <c r="O5" s="16" t="s">
        <v>69</v>
      </c>
      <c r="P5" s="14">
        <v>20589</v>
      </c>
      <c r="Q5" s="15">
        <v>519104014</v>
      </c>
      <c r="R5" s="14">
        <v>45400</v>
      </c>
      <c r="S5" s="16" t="s">
        <v>36</v>
      </c>
      <c r="T5" s="16" t="s">
        <v>37</v>
      </c>
      <c r="U5" s="15">
        <v>78739</v>
      </c>
      <c r="V5" s="16" t="s">
        <v>70</v>
      </c>
      <c r="W5" s="16" t="s">
        <v>54</v>
      </c>
      <c r="X5" s="16" t="s">
        <v>71</v>
      </c>
      <c r="Y5" s="16" t="s">
        <v>40</v>
      </c>
      <c r="Z5" s="16" t="s">
        <v>72</v>
      </c>
      <c r="AA5" s="18"/>
      <c r="AB5" s="18"/>
      <c r="AC5" s="19" t="s">
        <v>73</v>
      </c>
      <c r="AD5" s="19" t="s">
        <v>74</v>
      </c>
      <c r="AE5" s="19" t="s">
        <v>75</v>
      </c>
      <c r="AF5" s="20">
        <v>82277282</v>
      </c>
      <c r="AG5" s="20">
        <v>500</v>
      </c>
      <c r="AH5" s="19" t="s">
        <v>76</v>
      </c>
      <c r="AI5" s="18"/>
      <c r="AJ5" s="18"/>
      <c r="AK5" s="21"/>
      <c r="AL5" s="22"/>
    </row>
    <row r="6" spans="1:38" ht="15.75" customHeight="1">
      <c r="A6" s="10">
        <v>43066</v>
      </c>
      <c r="B6" s="66" t="s">
        <v>77</v>
      </c>
      <c r="C6" s="11" t="s">
        <v>78</v>
      </c>
      <c r="D6" s="12" t="s">
        <v>79</v>
      </c>
      <c r="E6" s="13" t="s">
        <v>80</v>
      </c>
      <c r="F6" s="14">
        <v>25168</v>
      </c>
      <c r="G6" s="15">
        <v>497709816</v>
      </c>
      <c r="H6" s="14">
        <v>44808</v>
      </c>
      <c r="I6" s="16" t="s">
        <v>81</v>
      </c>
      <c r="J6" s="17"/>
      <c r="K6" s="16" t="s">
        <v>82</v>
      </c>
      <c r="L6" s="13" t="s">
        <v>60</v>
      </c>
      <c r="M6" s="16" t="s">
        <v>83</v>
      </c>
      <c r="N6" s="16" t="s">
        <v>84</v>
      </c>
      <c r="O6" s="16" t="s">
        <v>85</v>
      </c>
      <c r="P6" s="14">
        <v>25221</v>
      </c>
      <c r="Q6" s="15">
        <v>461135902</v>
      </c>
      <c r="R6" s="14">
        <v>43729</v>
      </c>
      <c r="S6" s="16" t="s">
        <v>36</v>
      </c>
      <c r="T6" s="16" t="s">
        <v>37</v>
      </c>
      <c r="U6" s="15">
        <v>78749</v>
      </c>
      <c r="V6" s="16" t="s">
        <v>86</v>
      </c>
      <c r="W6" s="16" t="s">
        <v>87</v>
      </c>
      <c r="X6" s="17"/>
      <c r="Y6" s="16" t="s">
        <v>40</v>
      </c>
      <c r="Z6" s="16" t="s">
        <v>88</v>
      </c>
      <c r="AA6" s="18"/>
      <c r="AB6" s="19" t="s">
        <v>89</v>
      </c>
      <c r="AC6" s="19" t="s">
        <v>90</v>
      </c>
      <c r="AD6" s="19" t="s">
        <v>91</v>
      </c>
      <c r="AE6" s="19" t="s">
        <v>92</v>
      </c>
      <c r="AF6" s="20">
        <v>75032473</v>
      </c>
      <c r="AG6" s="23"/>
      <c r="AH6" s="23"/>
      <c r="AI6" s="18"/>
      <c r="AJ6" s="18"/>
      <c r="AK6" s="21"/>
      <c r="AL6" s="22"/>
    </row>
    <row r="7" spans="1:38" ht="15.75" customHeight="1">
      <c r="A7" s="10">
        <v>43078.018437500003</v>
      </c>
      <c r="B7" s="66" t="s">
        <v>60</v>
      </c>
      <c r="C7" s="11" t="s">
        <v>93</v>
      </c>
      <c r="D7" s="12" t="s">
        <v>94</v>
      </c>
      <c r="E7" s="13" t="s">
        <v>95</v>
      </c>
      <c r="F7" s="14">
        <v>17227</v>
      </c>
      <c r="G7" s="15">
        <v>579915996</v>
      </c>
      <c r="H7" s="14">
        <v>46627</v>
      </c>
      <c r="I7" s="16" t="s">
        <v>96</v>
      </c>
      <c r="J7" s="15">
        <v>5122880283</v>
      </c>
      <c r="K7" s="16" t="s">
        <v>97</v>
      </c>
      <c r="L7" s="17"/>
      <c r="M7" s="17"/>
      <c r="N7" s="17"/>
      <c r="O7" s="17"/>
      <c r="P7" s="14"/>
      <c r="Q7" s="17"/>
      <c r="R7" s="14"/>
      <c r="S7" s="16" t="s">
        <v>36</v>
      </c>
      <c r="T7" s="16" t="s">
        <v>37</v>
      </c>
      <c r="U7" s="15">
        <v>78736</v>
      </c>
      <c r="V7" s="16" t="s">
        <v>98</v>
      </c>
      <c r="W7" s="16" t="s">
        <v>54</v>
      </c>
      <c r="X7" s="17"/>
      <c r="Y7" s="16" t="s">
        <v>99</v>
      </c>
      <c r="Z7" s="17"/>
      <c r="AA7" s="18"/>
      <c r="AB7" s="19" t="s">
        <v>100</v>
      </c>
      <c r="AC7" s="19" t="s">
        <v>101</v>
      </c>
      <c r="AD7" s="20">
        <v>2062001757</v>
      </c>
      <c r="AE7" s="19" t="s">
        <v>58</v>
      </c>
      <c r="AF7" s="20">
        <v>70114245</v>
      </c>
      <c r="AG7" s="20">
        <v>500</v>
      </c>
      <c r="AH7" s="19" t="s">
        <v>102</v>
      </c>
      <c r="AI7" s="18"/>
      <c r="AJ7" s="18"/>
      <c r="AK7" s="21"/>
      <c r="AL7" s="22"/>
    </row>
    <row r="8" spans="1:38" ht="15.75" customHeight="1">
      <c r="A8" s="10">
        <v>43067</v>
      </c>
      <c r="B8" s="66" t="s">
        <v>66</v>
      </c>
      <c r="C8" s="11" t="s">
        <v>67</v>
      </c>
      <c r="D8" s="12" t="s">
        <v>103</v>
      </c>
      <c r="E8" s="13" t="s">
        <v>104</v>
      </c>
      <c r="F8" s="14">
        <v>34732</v>
      </c>
      <c r="G8" s="15">
        <v>481979756</v>
      </c>
      <c r="H8" s="14">
        <v>44284</v>
      </c>
      <c r="I8" s="16" t="s">
        <v>105</v>
      </c>
      <c r="J8" s="15">
        <v>7044381700</v>
      </c>
      <c r="K8" s="16" t="s">
        <v>106</v>
      </c>
      <c r="L8" s="13" t="s">
        <v>60</v>
      </c>
      <c r="M8" s="16" t="s">
        <v>107</v>
      </c>
      <c r="N8" s="16" t="s">
        <v>108</v>
      </c>
      <c r="O8" s="16" t="s">
        <v>109</v>
      </c>
      <c r="P8" s="14">
        <v>25349</v>
      </c>
      <c r="Q8" s="24">
        <v>524529629</v>
      </c>
      <c r="R8" s="14">
        <v>45531</v>
      </c>
      <c r="S8" s="16" t="s">
        <v>36</v>
      </c>
      <c r="T8" s="16" t="s">
        <v>110</v>
      </c>
      <c r="U8" s="15">
        <v>28097</v>
      </c>
      <c r="V8" s="16" t="s">
        <v>111</v>
      </c>
      <c r="W8" s="16" t="s">
        <v>112</v>
      </c>
      <c r="X8" s="17"/>
      <c r="Y8" s="16" t="s">
        <v>40</v>
      </c>
      <c r="Z8" s="17"/>
      <c r="AA8" s="19" t="s">
        <v>113</v>
      </c>
      <c r="AB8" s="18"/>
      <c r="AC8" s="19" t="s">
        <v>114</v>
      </c>
      <c r="AD8" s="20">
        <v>7044381944</v>
      </c>
      <c r="AE8" s="19" t="s">
        <v>115</v>
      </c>
      <c r="AF8" s="20">
        <v>32882961</v>
      </c>
      <c r="AG8" s="18"/>
      <c r="AH8" s="18"/>
      <c r="AI8" s="18"/>
      <c r="AJ8" s="18"/>
      <c r="AK8" s="21"/>
      <c r="AL8" s="22"/>
    </row>
    <row r="9" spans="1:38" ht="16.5" customHeight="1">
      <c r="A9" s="10">
        <v>43059.437881944446</v>
      </c>
      <c r="B9" s="66" t="s">
        <v>60</v>
      </c>
      <c r="C9" s="11" t="s">
        <v>116</v>
      </c>
      <c r="D9" s="12" t="s">
        <v>117</v>
      </c>
      <c r="E9" s="13" t="s">
        <v>118</v>
      </c>
      <c r="F9" s="14">
        <v>17559</v>
      </c>
      <c r="G9" s="15">
        <v>487595065</v>
      </c>
      <c r="H9" s="14">
        <v>44552</v>
      </c>
      <c r="I9" s="16" t="s">
        <v>119</v>
      </c>
      <c r="J9" s="17"/>
      <c r="K9" s="16" t="s">
        <v>120</v>
      </c>
      <c r="L9" s="17"/>
      <c r="M9" s="17"/>
      <c r="N9" s="17"/>
      <c r="O9" s="17"/>
      <c r="P9" s="14"/>
      <c r="Q9" s="17"/>
      <c r="R9" s="14"/>
      <c r="S9" s="16" t="s">
        <v>36</v>
      </c>
      <c r="T9" s="16" t="s">
        <v>121</v>
      </c>
      <c r="U9" s="15">
        <v>29360</v>
      </c>
      <c r="V9" s="16" t="s">
        <v>122</v>
      </c>
      <c r="W9" s="16" t="s">
        <v>123</v>
      </c>
      <c r="X9" s="17"/>
      <c r="Y9" s="16" t="s">
        <v>40</v>
      </c>
      <c r="Z9" s="16" t="s">
        <v>124</v>
      </c>
      <c r="AA9" s="18"/>
      <c r="AB9" s="18"/>
      <c r="AC9" s="19" t="s">
        <v>125</v>
      </c>
      <c r="AD9" s="19" t="s">
        <v>119</v>
      </c>
      <c r="AE9" s="19" t="s">
        <v>126</v>
      </c>
      <c r="AF9" s="20">
        <v>92227545</v>
      </c>
      <c r="AG9" s="20">
        <v>500</v>
      </c>
      <c r="AH9" s="25" t="s">
        <v>127</v>
      </c>
      <c r="AI9" s="18"/>
      <c r="AJ9" s="18"/>
      <c r="AK9" s="21"/>
      <c r="AL9" s="22"/>
    </row>
    <row r="10" spans="1:38" ht="15.75" customHeight="1">
      <c r="A10" s="10">
        <v>43062</v>
      </c>
      <c r="B10" s="66" t="s">
        <v>60</v>
      </c>
      <c r="C10" s="11" t="s">
        <v>128</v>
      </c>
      <c r="D10" s="12" t="s">
        <v>129</v>
      </c>
      <c r="E10" s="13" t="s">
        <v>130</v>
      </c>
      <c r="F10" s="14">
        <v>17657</v>
      </c>
      <c r="G10" s="15">
        <v>540458819</v>
      </c>
      <c r="H10" s="14">
        <v>46047</v>
      </c>
      <c r="I10" s="16" t="s">
        <v>131</v>
      </c>
      <c r="J10" s="17"/>
      <c r="K10" s="16" t="s">
        <v>132</v>
      </c>
      <c r="L10" s="17"/>
      <c r="M10" s="17"/>
      <c r="N10" s="17"/>
      <c r="O10" s="17"/>
      <c r="P10" s="14"/>
      <c r="Q10" s="17"/>
      <c r="R10" s="14"/>
      <c r="S10" s="16" t="s">
        <v>36</v>
      </c>
      <c r="T10" s="16" t="s">
        <v>37</v>
      </c>
      <c r="U10" s="15">
        <v>78669</v>
      </c>
      <c r="V10" s="16" t="s">
        <v>133</v>
      </c>
      <c r="W10" s="16" t="s">
        <v>134</v>
      </c>
      <c r="X10" s="17"/>
      <c r="Y10" s="16" t="s">
        <v>40</v>
      </c>
      <c r="Z10" s="16" t="s">
        <v>135</v>
      </c>
      <c r="AA10" s="18"/>
      <c r="AB10" s="18"/>
      <c r="AC10" s="19" t="s">
        <v>136</v>
      </c>
      <c r="AD10" s="20">
        <v>5129145084</v>
      </c>
      <c r="AE10" s="19" t="s">
        <v>126</v>
      </c>
      <c r="AF10" s="20">
        <v>57925971</v>
      </c>
      <c r="AG10" s="20">
        <v>500</v>
      </c>
      <c r="AH10" s="19" t="s">
        <v>137</v>
      </c>
      <c r="AI10" s="18"/>
      <c r="AJ10" s="18"/>
      <c r="AK10" s="21"/>
      <c r="AL10" s="22"/>
    </row>
    <row r="11" spans="1:38" ht="15.75" customHeight="1">
      <c r="A11" s="10">
        <v>43076.018437500003</v>
      </c>
      <c r="B11" s="66" t="s">
        <v>66</v>
      </c>
      <c r="C11" s="11" t="s">
        <v>138</v>
      </c>
      <c r="D11" s="12" t="s">
        <v>139</v>
      </c>
      <c r="E11" s="13" t="s">
        <v>140</v>
      </c>
      <c r="F11" s="14">
        <v>20555</v>
      </c>
      <c r="G11" s="15">
        <v>476723738</v>
      </c>
      <c r="H11" s="14">
        <v>44153</v>
      </c>
      <c r="I11" s="16" t="s">
        <v>141</v>
      </c>
      <c r="J11" s="15">
        <v>5125895634</v>
      </c>
      <c r="K11" s="16" t="s">
        <v>142</v>
      </c>
      <c r="L11" s="13" t="s">
        <v>60</v>
      </c>
      <c r="M11" s="16" t="s">
        <v>143</v>
      </c>
      <c r="N11" s="17"/>
      <c r="O11" s="16" t="s">
        <v>140</v>
      </c>
      <c r="P11" s="14">
        <v>22295</v>
      </c>
      <c r="Q11" s="15">
        <v>473456814</v>
      </c>
      <c r="R11" s="14">
        <v>44031</v>
      </c>
      <c r="S11" s="16" t="s">
        <v>36</v>
      </c>
      <c r="T11" s="16" t="s">
        <v>37</v>
      </c>
      <c r="U11" s="15">
        <v>78620</v>
      </c>
      <c r="V11" s="16" t="s">
        <v>144</v>
      </c>
      <c r="W11" s="16" t="s">
        <v>145</v>
      </c>
      <c r="X11" s="17"/>
      <c r="Y11" s="16" t="s">
        <v>40</v>
      </c>
      <c r="Z11" s="16" t="s">
        <v>146</v>
      </c>
      <c r="AA11" s="18"/>
      <c r="AB11" s="18"/>
      <c r="AC11" s="19" t="s">
        <v>147</v>
      </c>
      <c r="AD11" s="20">
        <v>5127318363</v>
      </c>
      <c r="AE11" s="19" t="s">
        <v>148</v>
      </c>
      <c r="AF11" s="20">
        <v>25106552</v>
      </c>
      <c r="AG11" s="20">
        <v>500</v>
      </c>
      <c r="AH11" s="19" t="s">
        <v>149</v>
      </c>
      <c r="AI11" s="18"/>
      <c r="AJ11" s="18"/>
      <c r="AK11" s="21"/>
      <c r="AL11" s="22"/>
    </row>
    <row r="12" spans="1:38" ht="15.75" customHeight="1">
      <c r="A12" s="10">
        <v>43082.552442129629</v>
      </c>
      <c r="B12" s="66" t="s">
        <v>66</v>
      </c>
      <c r="C12" s="11" t="s">
        <v>150</v>
      </c>
      <c r="D12" s="12" t="s">
        <v>151</v>
      </c>
      <c r="E12" s="13" t="s">
        <v>152</v>
      </c>
      <c r="F12" s="14">
        <v>15625</v>
      </c>
      <c r="G12" s="15">
        <v>568774120</v>
      </c>
      <c r="H12" s="14">
        <v>46656</v>
      </c>
      <c r="I12" s="16" t="s">
        <v>153</v>
      </c>
      <c r="J12" s="17"/>
      <c r="K12" s="16" t="s">
        <v>154</v>
      </c>
      <c r="L12" s="13" t="s">
        <v>60</v>
      </c>
      <c r="M12" s="16" t="s">
        <v>155</v>
      </c>
      <c r="N12" s="16" t="s">
        <v>156</v>
      </c>
      <c r="O12" s="16" t="s">
        <v>157</v>
      </c>
      <c r="P12" s="14">
        <v>17105</v>
      </c>
      <c r="Q12" s="15">
        <v>480191500</v>
      </c>
      <c r="R12" s="14">
        <v>44486</v>
      </c>
      <c r="S12" s="16" t="s">
        <v>36</v>
      </c>
      <c r="T12" s="16" t="s">
        <v>158</v>
      </c>
      <c r="U12" s="15">
        <v>88312</v>
      </c>
      <c r="V12" s="16" t="s">
        <v>159</v>
      </c>
      <c r="W12" s="16" t="s">
        <v>160</v>
      </c>
      <c r="X12" s="17"/>
      <c r="Y12" s="16" t="s">
        <v>40</v>
      </c>
      <c r="Z12" s="16" t="s">
        <v>161</v>
      </c>
      <c r="AA12" s="18"/>
      <c r="AB12" s="18"/>
      <c r="AC12" s="18"/>
      <c r="AD12" s="18"/>
      <c r="AE12" s="18"/>
      <c r="AF12" s="20">
        <v>80427010</v>
      </c>
      <c r="AG12" s="20">
        <v>500</v>
      </c>
      <c r="AH12" s="19" t="s">
        <v>162</v>
      </c>
      <c r="AI12" s="18"/>
      <c r="AJ12" s="18"/>
      <c r="AK12" s="21"/>
      <c r="AL12" s="22"/>
    </row>
    <row r="13" spans="1:38" ht="15.75" customHeight="1">
      <c r="A13" s="26">
        <v>43088.779745370368</v>
      </c>
      <c r="B13" s="68" t="s">
        <v>66</v>
      </c>
      <c r="C13" s="27" t="s">
        <v>163</v>
      </c>
      <c r="D13" s="28" t="s">
        <v>164</v>
      </c>
      <c r="E13" s="29" t="s">
        <v>165</v>
      </c>
      <c r="F13" s="30">
        <v>21832</v>
      </c>
      <c r="G13" s="31">
        <v>457932458</v>
      </c>
      <c r="H13" s="30">
        <v>43518</v>
      </c>
      <c r="I13" s="31">
        <v>4074216219</v>
      </c>
      <c r="J13" s="32"/>
      <c r="K13" s="33" t="s">
        <v>166</v>
      </c>
      <c r="L13" s="32"/>
      <c r="M13" s="32"/>
      <c r="N13" s="32"/>
      <c r="O13" s="32"/>
      <c r="P13" s="30"/>
      <c r="Q13" s="32"/>
      <c r="R13" s="30"/>
      <c r="S13" s="33" t="s">
        <v>36</v>
      </c>
      <c r="T13" s="33" t="s">
        <v>167</v>
      </c>
      <c r="U13" s="31">
        <v>34787</v>
      </c>
      <c r="V13" s="33" t="s">
        <v>168</v>
      </c>
      <c r="W13" s="33" t="s">
        <v>169</v>
      </c>
      <c r="X13" s="33" t="s">
        <v>170</v>
      </c>
      <c r="Y13" s="33" t="s">
        <v>40</v>
      </c>
      <c r="Z13" s="33" t="s">
        <v>171</v>
      </c>
      <c r="AA13" s="18"/>
      <c r="AB13" s="148" t="s">
        <v>172</v>
      </c>
      <c r="AC13" s="19" t="s">
        <v>173</v>
      </c>
      <c r="AD13" s="20">
        <v>4074433922</v>
      </c>
      <c r="AE13" s="19" t="s">
        <v>174</v>
      </c>
      <c r="AF13" s="20">
        <v>96951921</v>
      </c>
      <c r="AG13" s="20">
        <v>500</v>
      </c>
      <c r="AH13" s="19" t="s">
        <v>175</v>
      </c>
      <c r="AI13" s="18"/>
      <c r="AJ13" s="18"/>
      <c r="AK13" s="21"/>
      <c r="AL13" s="22"/>
    </row>
    <row r="14" spans="1:38" ht="15.75" customHeight="1">
      <c r="A14" s="26">
        <v>43088.781886574077</v>
      </c>
      <c r="B14" s="68" t="s">
        <v>60</v>
      </c>
      <c r="C14" s="27" t="s">
        <v>176</v>
      </c>
      <c r="D14" s="28" t="s">
        <v>177</v>
      </c>
      <c r="E14" s="29" t="s">
        <v>165</v>
      </c>
      <c r="F14" s="30">
        <v>21729</v>
      </c>
      <c r="G14" s="31">
        <v>560000649</v>
      </c>
      <c r="H14" s="30">
        <v>46541</v>
      </c>
      <c r="I14" s="31">
        <v>4072671411</v>
      </c>
      <c r="J14" s="32"/>
      <c r="K14" s="33" t="s">
        <v>178</v>
      </c>
      <c r="L14" s="32"/>
      <c r="M14" s="32"/>
      <c r="N14" s="32"/>
      <c r="O14" s="32"/>
      <c r="P14" s="30"/>
      <c r="Q14" s="32"/>
      <c r="R14" s="30"/>
      <c r="S14" s="33" t="s">
        <v>36</v>
      </c>
      <c r="T14" s="33" t="s">
        <v>167</v>
      </c>
      <c r="U14" s="31">
        <v>34787</v>
      </c>
      <c r="V14" s="33" t="s">
        <v>168</v>
      </c>
      <c r="W14" s="33" t="s">
        <v>169</v>
      </c>
      <c r="X14" s="32"/>
      <c r="Y14" s="33" t="s">
        <v>40</v>
      </c>
      <c r="Z14" s="33" t="s">
        <v>179</v>
      </c>
      <c r="AA14" s="18"/>
      <c r="AB14" s="149"/>
      <c r="AC14" s="19" t="s">
        <v>173</v>
      </c>
      <c r="AD14" s="20">
        <v>4074433922</v>
      </c>
      <c r="AE14" s="19" t="s">
        <v>180</v>
      </c>
      <c r="AF14" s="20">
        <v>77762988</v>
      </c>
      <c r="AG14" s="18"/>
      <c r="AH14" s="18"/>
      <c r="AI14" s="18"/>
      <c r="AJ14" s="18"/>
      <c r="AK14" s="21"/>
      <c r="AL14" s="22"/>
    </row>
    <row r="15" spans="1:38" ht="15.75" customHeight="1">
      <c r="A15" s="10">
        <v>43104.193692129629</v>
      </c>
      <c r="B15" s="66" t="s">
        <v>60</v>
      </c>
      <c r="C15" s="11" t="s">
        <v>181</v>
      </c>
      <c r="D15" s="12" t="s">
        <v>182</v>
      </c>
      <c r="E15" s="13" t="s">
        <v>183</v>
      </c>
      <c r="F15" s="14">
        <v>24827</v>
      </c>
      <c r="G15" s="15">
        <v>538242167</v>
      </c>
      <c r="H15" s="14">
        <v>45957</v>
      </c>
      <c r="I15" s="15">
        <v>5127504195</v>
      </c>
      <c r="J15" s="15">
        <v>5128797950</v>
      </c>
      <c r="K15" s="16" t="s">
        <v>184</v>
      </c>
      <c r="L15" s="13" t="s">
        <v>66</v>
      </c>
      <c r="M15" s="16" t="s">
        <v>185</v>
      </c>
      <c r="N15" s="16" t="s">
        <v>186</v>
      </c>
      <c r="O15" s="16" t="s">
        <v>187</v>
      </c>
      <c r="P15" s="14">
        <v>24229</v>
      </c>
      <c r="Q15" s="15">
        <v>530821046</v>
      </c>
      <c r="R15" s="14">
        <v>45873</v>
      </c>
      <c r="S15" s="16" t="s">
        <v>36</v>
      </c>
      <c r="T15" s="16" t="s">
        <v>37</v>
      </c>
      <c r="U15" s="15">
        <v>78746</v>
      </c>
      <c r="V15" s="16" t="s">
        <v>188</v>
      </c>
      <c r="W15" s="16" t="s">
        <v>87</v>
      </c>
      <c r="X15" s="17"/>
      <c r="Y15" s="16" t="s">
        <v>189</v>
      </c>
      <c r="Z15" s="16" t="s">
        <v>190</v>
      </c>
      <c r="AA15" s="18"/>
      <c r="AB15" s="146" t="s">
        <v>191</v>
      </c>
      <c r="AC15" s="19" t="s">
        <v>192</v>
      </c>
      <c r="AD15" s="20">
        <v>5122286816</v>
      </c>
      <c r="AE15" s="19" t="s">
        <v>180</v>
      </c>
      <c r="AF15" s="20">
        <v>72245406</v>
      </c>
      <c r="AG15" s="20">
        <v>500</v>
      </c>
      <c r="AH15" s="19" t="s">
        <v>193</v>
      </c>
      <c r="AI15" s="18"/>
      <c r="AJ15" s="18"/>
      <c r="AK15" s="21"/>
      <c r="AL15" s="22"/>
    </row>
    <row r="16" spans="1:38" ht="15.75" customHeight="1">
      <c r="A16" s="10">
        <v>43104.193692129629</v>
      </c>
      <c r="B16" s="66" t="s">
        <v>194</v>
      </c>
      <c r="C16" s="11" t="s">
        <v>195</v>
      </c>
      <c r="D16" s="12" t="s">
        <v>196</v>
      </c>
      <c r="E16" s="13" t="s">
        <v>197</v>
      </c>
      <c r="F16" s="14">
        <v>39234</v>
      </c>
      <c r="G16" s="15">
        <v>573615390</v>
      </c>
      <c r="H16" s="14">
        <v>44681</v>
      </c>
      <c r="I16" s="17"/>
      <c r="J16" s="17"/>
      <c r="K16" s="17"/>
      <c r="L16" s="17"/>
      <c r="M16" s="17"/>
      <c r="N16" s="17"/>
      <c r="O16" s="17"/>
      <c r="P16" s="14"/>
      <c r="Q16" s="17"/>
      <c r="R16" s="14"/>
      <c r="S16" s="16" t="s">
        <v>36</v>
      </c>
      <c r="T16" s="16" t="s">
        <v>37</v>
      </c>
      <c r="U16" s="15">
        <v>78746</v>
      </c>
      <c r="V16" s="16" t="s">
        <v>188</v>
      </c>
      <c r="W16" s="16" t="s">
        <v>87</v>
      </c>
      <c r="X16" s="17"/>
      <c r="Y16" s="16" t="s">
        <v>189</v>
      </c>
      <c r="Z16" s="17"/>
      <c r="AA16" s="18"/>
      <c r="AB16" s="147"/>
      <c r="AC16" s="19" t="s">
        <v>192</v>
      </c>
      <c r="AD16" s="20">
        <v>5122286816</v>
      </c>
      <c r="AE16" s="19" t="s">
        <v>198</v>
      </c>
      <c r="AF16" s="20">
        <v>72245406</v>
      </c>
      <c r="AG16" s="18"/>
      <c r="AH16" s="18"/>
      <c r="AI16" s="18"/>
      <c r="AJ16" s="18"/>
      <c r="AK16" s="21"/>
      <c r="AL16" s="22"/>
    </row>
    <row r="17" spans="1:38" ht="16.5" customHeight="1">
      <c r="A17" s="26">
        <v>43110</v>
      </c>
      <c r="B17" s="68" t="s">
        <v>60</v>
      </c>
      <c r="C17" s="27" t="s">
        <v>199</v>
      </c>
      <c r="D17" s="28" t="s">
        <v>200</v>
      </c>
      <c r="E17" s="29" t="s">
        <v>201</v>
      </c>
      <c r="F17" s="30">
        <v>25312</v>
      </c>
      <c r="G17" s="31">
        <v>572813634</v>
      </c>
      <c r="H17" s="30">
        <v>46759</v>
      </c>
      <c r="I17" s="31" t="s">
        <v>202</v>
      </c>
      <c r="J17" s="32"/>
      <c r="K17" s="33" t="s">
        <v>203</v>
      </c>
      <c r="L17" s="69" t="s">
        <v>194</v>
      </c>
      <c r="M17" s="32" t="s">
        <v>204</v>
      </c>
      <c r="N17" s="32" t="s">
        <v>205</v>
      </c>
      <c r="O17" s="32" t="s">
        <v>201</v>
      </c>
      <c r="P17" s="30">
        <v>38854</v>
      </c>
      <c r="Q17" s="32">
        <v>576268412</v>
      </c>
      <c r="R17" s="30">
        <v>44935</v>
      </c>
      <c r="S17" s="33" t="s">
        <v>36</v>
      </c>
      <c r="T17" s="33" t="s">
        <v>37</v>
      </c>
      <c r="U17" s="31">
        <v>78731</v>
      </c>
      <c r="V17" s="33" t="s">
        <v>206</v>
      </c>
      <c r="W17" s="33" t="s">
        <v>54</v>
      </c>
      <c r="X17" s="33"/>
      <c r="Y17" s="33" t="s">
        <v>40</v>
      </c>
      <c r="Z17" s="33"/>
      <c r="AA17" s="18"/>
      <c r="AB17" s="144" t="s">
        <v>207</v>
      </c>
      <c r="AC17" s="19" t="s">
        <v>208</v>
      </c>
      <c r="AD17" s="19" t="s">
        <v>209</v>
      </c>
      <c r="AE17" s="19" t="s">
        <v>210</v>
      </c>
      <c r="AF17" s="20">
        <v>53086384</v>
      </c>
      <c r="AG17" s="20">
        <v>500</v>
      </c>
      <c r="AH17" s="19" t="s">
        <v>211</v>
      </c>
      <c r="AI17" s="18"/>
      <c r="AJ17" s="18"/>
      <c r="AK17" s="21"/>
      <c r="AL17" s="22"/>
    </row>
    <row r="18" spans="1:38" ht="15.75" customHeight="1">
      <c r="A18" s="26">
        <v>43110</v>
      </c>
      <c r="B18" s="68" t="s">
        <v>212</v>
      </c>
      <c r="C18" s="27" t="s">
        <v>213</v>
      </c>
      <c r="D18" s="28" t="s">
        <v>214</v>
      </c>
      <c r="E18" s="29" t="s">
        <v>215</v>
      </c>
      <c r="F18" s="30">
        <v>14914</v>
      </c>
      <c r="G18" s="31">
        <v>513168768</v>
      </c>
      <c r="H18" s="30">
        <v>45358</v>
      </c>
      <c r="I18" s="31" t="s">
        <v>216</v>
      </c>
      <c r="J18" s="32"/>
      <c r="K18" s="33" t="s">
        <v>217</v>
      </c>
      <c r="L18" s="32"/>
      <c r="M18" s="32"/>
      <c r="N18" s="32"/>
      <c r="O18" s="32"/>
      <c r="P18" s="30"/>
      <c r="Q18" s="32"/>
      <c r="R18" s="30"/>
      <c r="S18" s="33" t="s">
        <v>36</v>
      </c>
      <c r="T18" s="33" t="s">
        <v>37</v>
      </c>
      <c r="U18" s="31">
        <v>78731</v>
      </c>
      <c r="V18" s="33" t="s">
        <v>206</v>
      </c>
      <c r="W18" s="33" t="s">
        <v>54</v>
      </c>
      <c r="X18" s="32"/>
      <c r="Y18" s="33" t="s">
        <v>99</v>
      </c>
      <c r="Z18" s="33"/>
      <c r="AA18" s="18"/>
      <c r="AB18" s="145"/>
      <c r="AC18" s="19" t="s">
        <v>218</v>
      </c>
      <c r="AD18" s="19" t="s">
        <v>219</v>
      </c>
      <c r="AE18" s="19" t="s">
        <v>220</v>
      </c>
      <c r="AF18" s="20">
        <v>26615785</v>
      </c>
      <c r="AG18" s="20">
        <v>500</v>
      </c>
      <c r="AH18" s="19" t="s">
        <v>221</v>
      </c>
      <c r="AI18" s="18"/>
      <c r="AJ18" s="18"/>
      <c r="AK18" s="21"/>
      <c r="AL18" s="22"/>
    </row>
    <row r="19" spans="1:38" ht="16.5" customHeight="1">
      <c r="A19" s="10">
        <v>43131.734201388892</v>
      </c>
      <c r="B19" s="66" t="s">
        <v>66</v>
      </c>
      <c r="C19" s="11" t="s">
        <v>222</v>
      </c>
      <c r="D19" s="12" t="s">
        <v>223</v>
      </c>
      <c r="E19" s="13" t="s">
        <v>224</v>
      </c>
      <c r="F19" s="14">
        <v>16298</v>
      </c>
      <c r="G19" s="15">
        <v>505723695</v>
      </c>
      <c r="H19" s="14">
        <v>45497</v>
      </c>
      <c r="I19" s="15">
        <v>5124652846</v>
      </c>
      <c r="J19" s="15">
        <v>5128503471</v>
      </c>
      <c r="K19" s="16" t="s">
        <v>225</v>
      </c>
      <c r="L19" s="13" t="s">
        <v>60</v>
      </c>
      <c r="M19" s="16" t="s">
        <v>226</v>
      </c>
      <c r="N19" s="16" t="s">
        <v>227</v>
      </c>
      <c r="O19" s="16" t="s">
        <v>228</v>
      </c>
      <c r="P19" s="14">
        <v>15882</v>
      </c>
      <c r="Q19" s="15">
        <v>512922532</v>
      </c>
      <c r="R19" s="14">
        <v>45349</v>
      </c>
      <c r="S19" s="16" t="s">
        <v>36</v>
      </c>
      <c r="T19" s="16" t="s">
        <v>37</v>
      </c>
      <c r="U19" s="15">
        <v>78736</v>
      </c>
      <c r="V19" s="16" t="s">
        <v>229</v>
      </c>
      <c r="W19" s="16" t="s">
        <v>87</v>
      </c>
      <c r="X19" s="17"/>
      <c r="Y19" s="16" t="s">
        <v>40</v>
      </c>
      <c r="Z19" s="17"/>
      <c r="AA19" s="18"/>
      <c r="AB19" s="19" t="s">
        <v>230</v>
      </c>
      <c r="AC19" s="19" t="s">
        <v>231</v>
      </c>
      <c r="AD19" s="20">
        <v>5122882817</v>
      </c>
      <c r="AE19" s="19" t="s">
        <v>148</v>
      </c>
      <c r="AF19" s="20">
        <v>32812703</v>
      </c>
      <c r="AG19" s="20">
        <v>500</v>
      </c>
      <c r="AH19" s="20">
        <v>2847</v>
      </c>
      <c r="AI19" s="34"/>
      <c r="AJ19" s="34"/>
      <c r="AK19" s="21"/>
      <c r="AL19" s="22"/>
    </row>
    <row r="20" spans="1:38" ht="16.5" customHeight="1">
      <c r="A20" s="10">
        <v>43136.763773148145</v>
      </c>
      <c r="B20" s="66" t="s">
        <v>66</v>
      </c>
      <c r="C20" s="11" t="s">
        <v>232</v>
      </c>
      <c r="D20" s="12" t="s">
        <v>233</v>
      </c>
      <c r="E20" s="13" t="s">
        <v>234</v>
      </c>
      <c r="F20" s="14">
        <v>17730</v>
      </c>
      <c r="G20" s="15">
        <v>499879062</v>
      </c>
      <c r="H20" s="14">
        <v>45002</v>
      </c>
      <c r="I20" s="16" t="s">
        <v>235</v>
      </c>
      <c r="J20" s="17"/>
      <c r="K20" s="16" t="s">
        <v>236</v>
      </c>
      <c r="L20" s="13" t="s">
        <v>60</v>
      </c>
      <c r="M20" s="16" t="s">
        <v>237</v>
      </c>
      <c r="N20" s="16" t="s">
        <v>238</v>
      </c>
      <c r="O20" s="16" t="s">
        <v>234</v>
      </c>
      <c r="P20" s="14">
        <v>18502</v>
      </c>
      <c r="Q20" s="15">
        <v>499879066</v>
      </c>
      <c r="R20" s="14">
        <v>45002</v>
      </c>
      <c r="S20" s="16" t="s">
        <v>36</v>
      </c>
      <c r="T20" s="16" t="s">
        <v>37</v>
      </c>
      <c r="U20" s="15">
        <v>78739</v>
      </c>
      <c r="V20" s="16" t="s">
        <v>239</v>
      </c>
      <c r="W20" s="16" t="s">
        <v>54</v>
      </c>
      <c r="X20" s="17"/>
      <c r="Y20" s="16" t="s">
        <v>40</v>
      </c>
      <c r="Z20" s="16" t="s">
        <v>240</v>
      </c>
      <c r="AA20" s="18"/>
      <c r="AB20" s="18"/>
      <c r="AC20" s="19" t="s">
        <v>241</v>
      </c>
      <c r="AD20" s="19" t="s">
        <v>242</v>
      </c>
      <c r="AE20" s="19" t="s">
        <v>148</v>
      </c>
      <c r="AF20" s="20">
        <v>91691828</v>
      </c>
      <c r="AG20" s="20">
        <v>500</v>
      </c>
      <c r="AH20" s="20">
        <v>1645840</v>
      </c>
      <c r="AI20" s="34"/>
      <c r="AJ20" s="34"/>
      <c r="AK20" s="21"/>
      <c r="AL20" s="22"/>
    </row>
    <row r="21" spans="1:38" ht="15.75" customHeight="1">
      <c r="A21" s="35">
        <v>43144.083124999997</v>
      </c>
      <c r="B21" s="70" t="s">
        <v>66</v>
      </c>
      <c r="C21" s="36" t="s">
        <v>243</v>
      </c>
      <c r="D21" s="37" t="s">
        <v>244</v>
      </c>
      <c r="E21" s="38" t="s">
        <v>245</v>
      </c>
      <c r="F21" s="39">
        <v>22347</v>
      </c>
      <c r="G21" s="20">
        <v>519371907</v>
      </c>
      <c r="H21" s="39">
        <v>45327</v>
      </c>
      <c r="I21" s="20">
        <v>4074742633</v>
      </c>
      <c r="J21" s="20">
        <v>4074604989</v>
      </c>
      <c r="K21" s="19" t="s">
        <v>246</v>
      </c>
      <c r="L21" s="38" t="s">
        <v>60</v>
      </c>
      <c r="M21" s="19" t="s">
        <v>247</v>
      </c>
      <c r="N21" s="19" t="s">
        <v>248</v>
      </c>
      <c r="O21" s="19" t="s">
        <v>249</v>
      </c>
      <c r="P21" s="39">
        <v>23869</v>
      </c>
      <c r="Q21" s="20">
        <v>532597316</v>
      </c>
      <c r="R21" s="39">
        <v>45889</v>
      </c>
      <c r="S21" s="19" t="s">
        <v>36</v>
      </c>
      <c r="T21" s="19" t="s">
        <v>167</v>
      </c>
      <c r="U21" s="20">
        <v>32771</v>
      </c>
      <c r="V21" s="19" t="s">
        <v>250</v>
      </c>
      <c r="W21" s="19" t="s">
        <v>251</v>
      </c>
      <c r="X21" s="18"/>
      <c r="Y21" s="19" t="s">
        <v>40</v>
      </c>
      <c r="Z21" s="19" t="s">
        <v>252</v>
      </c>
      <c r="AA21" s="18"/>
      <c r="AB21" s="18"/>
      <c r="AC21" s="19" t="s">
        <v>253</v>
      </c>
      <c r="AD21" s="20">
        <v>3864090078</v>
      </c>
      <c r="AE21" s="19" t="s">
        <v>45</v>
      </c>
      <c r="AF21" s="20">
        <v>72041639</v>
      </c>
      <c r="AG21" s="20">
        <v>500</v>
      </c>
      <c r="AH21" s="20">
        <v>633945</v>
      </c>
      <c r="AI21" s="18"/>
      <c r="AJ21" s="18"/>
      <c r="AK21" s="21"/>
      <c r="AL21" s="22"/>
    </row>
    <row r="22" spans="1:38" ht="15.75" customHeight="1">
      <c r="A22" s="35">
        <v>43147.077835648146</v>
      </c>
      <c r="B22" s="70" t="s">
        <v>66</v>
      </c>
      <c r="C22" s="36" t="s">
        <v>254</v>
      </c>
      <c r="D22" s="37" t="s">
        <v>255</v>
      </c>
      <c r="E22" s="38" t="s">
        <v>256</v>
      </c>
      <c r="F22" s="39">
        <v>22147</v>
      </c>
      <c r="G22" s="20">
        <v>525458227</v>
      </c>
      <c r="H22" s="39">
        <v>45644</v>
      </c>
      <c r="I22" s="20">
        <v>4072343271</v>
      </c>
      <c r="J22" s="18"/>
      <c r="K22" s="19" t="s">
        <v>257</v>
      </c>
      <c r="L22" s="38" t="s">
        <v>60</v>
      </c>
      <c r="M22" s="19" t="s">
        <v>258</v>
      </c>
      <c r="N22" s="18"/>
      <c r="O22" s="19" t="s">
        <v>256</v>
      </c>
      <c r="P22" s="39">
        <v>21985</v>
      </c>
      <c r="Q22" s="20">
        <v>525458229</v>
      </c>
      <c r="R22" s="39">
        <v>45644</v>
      </c>
      <c r="S22" s="19" t="s">
        <v>36</v>
      </c>
      <c r="T22" s="19" t="s">
        <v>167</v>
      </c>
      <c r="U22" s="20">
        <v>32746</v>
      </c>
      <c r="V22" s="19" t="s">
        <v>259</v>
      </c>
      <c r="W22" s="19" t="s">
        <v>260</v>
      </c>
      <c r="X22" s="18"/>
      <c r="Y22" s="19" t="s">
        <v>40</v>
      </c>
      <c r="Z22" s="19" t="s">
        <v>261</v>
      </c>
      <c r="AA22" s="18"/>
      <c r="AB22" s="19" t="s">
        <v>262</v>
      </c>
      <c r="AC22" s="19" t="s">
        <v>263</v>
      </c>
      <c r="AD22" s="20">
        <v>4072301447</v>
      </c>
      <c r="AE22" s="19" t="s">
        <v>264</v>
      </c>
      <c r="AF22" s="20">
        <v>11167041</v>
      </c>
      <c r="AG22" s="20">
        <v>500</v>
      </c>
      <c r="AH22" s="19" t="s">
        <v>265</v>
      </c>
      <c r="AI22" s="18"/>
      <c r="AJ22" s="18"/>
      <c r="AK22" s="21"/>
      <c r="AL22" s="22"/>
    </row>
    <row r="23" spans="1:38" ht="15.75" customHeight="1" thickBot="1">
      <c r="A23" s="10">
        <v>43149.656805555554</v>
      </c>
      <c r="B23" s="71" t="s">
        <v>266</v>
      </c>
      <c r="C23" s="11" t="s">
        <v>267</v>
      </c>
      <c r="D23" s="12" t="s">
        <v>268</v>
      </c>
      <c r="E23" s="13" t="s">
        <v>269</v>
      </c>
      <c r="F23" s="14">
        <v>19998</v>
      </c>
      <c r="G23" s="40">
        <v>548977100</v>
      </c>
      <c r="H23" s="14">
        <v>46262</v>
      </c>
      <c r="I23" s="15">
        <v>5125896849</v>
      </c>
      <c r="J23" s="17"/>
      <c r="K23" s="16" t="s">
        <v>270</v>
      </c>
      <c r="L23" s="17"/>
      <c r="M23" s="17"/>
      <c r="N23" s="17"/>
      <c r="O23" s="17"/>
      <c r="P23" s="14"/>
      <c r="Q23" s="17"/>
      <c r="R23" s="14"/>
      <c r="S23" s="16" t="s">
        <v>36</v>
      </c>
      <c r="T23" s="16" t="s">
        <v>37</v>
      </c>
      <c r="U23" s="15">
        <v>78737</v>
      </c>
      <c r="V23" s="16" t="s">
        <v>271</v>
      </c>
      <c r="W23" s="16" t="s">
        <v>54</v>
      </c>
      <c r="X23" s="17"/>
      <c r="Y23" s="16" t="s">
        <v>272</v>
      </c>
      <c r="Z23" s="16" t="s">
        <v>273</v>
      </c>
      <c r="AA23" s="19" t="s">
        <v>113</v>
      </c>
      <c r="AB23" s="18"/>
      <c r="AC23" s="19" t="s">
        <v>274</v>
      </c>
      <c r="AD23" s="19" t="s">
        <v>275</v>
      </c>
      <c r="AE23" s="18"/>
      <c r="AF23" s="20">
        <v>11167042</v>
      </c>
      <c r="AG23" s="20">
        <v>500</v>
      </c>
      <c r="AH23" s="19" t="s">
        <v>276</v>
      </c>
      <c r="AI23" s="18"/>
      <c r="AJ23" s="18"/>
      <c r="AK23" s="21"/>
      <c r="AL23" s="22"/>
    </row>
    <row r="24" spans="1:38" ht="15.75" customHeight="1" thickBot="1">
      <c r="A24" s="41">
        <v>43149.893587962964</v>
      </c>
      <c r="B24" s="73" t="s">
        <v>266</v>
      </c>
      <c r="C24" s="36" t="s">
        <v>277</v>
      </c>
      <c r="D24" s="42"/>
      <c r="E24" s="38" t="s">
        <v>278</v>
      </c>
      <c r="F24" s="43">
        <v>15638</v>
      </c>
      <c r="G24" s="44">
        <v>546375809</v>
      </c>
      <c r="H24" s="39">
        <v>46351</v>
      </c>
      <c r="I24" s="20">
        <v>4072219030</v>
      </c>
      <c r="J24" s="18"/>
      <c r="K24" s="19" t="s">
        <v>279</v>
      </c>
      <c r="L24" s="18"/>
      <c r="M24" s="18"/>
      <c r="N24" s="18"/>
      <c r="O24" s="18"/>
      <c r="P24" s="39"/>
      <c r="Q24" s="18"/>
      <c r="R24" s="39"/>
      <c r="S24" s="19" t="s">
        <v>36</v>
      </c>
      <c r="T24" s="19" t="s">
        <v>167</v>
      </c>
      <c r="U24" s="19" t="s">
        <v>280</v>
      </c>
      <c r="V24" s="19" t="s">
        <v>281</v>
      </c>
      <c r="W24" s="19" t="s">
        <v>282</v>
      </c>
      <c r="X24" s="18"/>
      <c r="Y24" s="19" t="s">
        <v>283</v>
      </c>
      <c r="Z24" s="19" t="s">
        <v>284</v>
      </c>
      <c r="AA24" s="19" t="s">
        <v>113</v>
      </c>
      <c r="AB24" s="18"/>
      <c r="AC24" s="19" t="s">
        <v>285</v>
      </c>
      <c r="AD24" s="20">
        <v>5126999144</v>
      </c>
      <c r="AE24" s="18"/>
      <c r="AF24" s="20">
        <v>11167043</v>
      </c>
      <c r="AG24" s="18">
        <v>500</v>
      </c>
      <c r="AH24" s="19" t="s">
        <v>394</v>
      </c>
      <c r="AI24" s="18"/>
      <c r="AJ24" s="18"/>
      <c r="AK24" s="21"/>
      <c r="AL24" s="22"/>
    </row>
    <row r="25" spans="1:38" ht="15.75" customHeight="1" thickBot="1">
      <c r="A25" s="41">
        <v>43149.893587962964</v>
      </c>
      <c r="B25" s="73" t="s">
        <v>286</v>
      </c>
      <c r="C25" s="36" t="s">
        <v>287</v>
      </c>
      <c r="D25" s="37" t="s">
        <v>288</v>
      </c>
      <c r="E25" s="38" t="s">
        <v>289</v>
      </c>
      <c r="F25" s="43">
        <v>17976</v>
      </c>
      <c r="G25" s="44">
        <v>519413308</v>
      </c>
      <c r="H25" s="39">
        <v>45439</v>
      </c>
      <c r="I25" s="19" t="s">
        <v>290</v>
      </c>
      <c r="J25" s="18"/>
      <c r="K25" s="19" t="s">
        <v>291</v>
      </c>
      <c r="L25" s="18"/>
      <c r="M25" s="18"/>
      <c r="N25" s="18"/>
      <c r="O25" s="18"/>
      <c r="P25" s="39"/>
      <c r="Q25" s="18"/>
      <c r="R25" s="39"/>
      <c r="S25" s="19" t="s">
        <v>36</v>
      </c>
      <c r="T25" s="19" t="s">
        <v>167</v>
      </c>
      <c r="U25" s="20">
        <v>32714</v>
      </c>
      <c r="V25" s="19" t="s">
        <v>292</v>
      </c>
      <c r="W25" s="19" t="s">
        <v>293</v>
      </c>
      <c r="X25" s="18"/>
      <c r="Y25" s="19" t="s">
        <v>283</v>
      </c>
      <c r="Z25" s="19" t="s">
        <v>294</v>
      </c>
      <c r="AA25" s="18"/>
      <c r="AB25" s="18"/>
      <c r="AC25" s="19" t="s">
        <v>295</v>
      </c>
      <c r="AD25" s="19" t="s">
        <v>290</v>
      </c>
      <c r="AE25" s="18"/>
      <c r="AF25" s="20">
        <v>11167043</v>
      </c>
      <c r="AG25" s="18">
        <v>500</v>
      </c>
      <c r="AH25" s="74" t="s">
        <v>405</v>
      </c>
      <c r="AI25" s="18"/>
      <c r="AJ25" s="18"/>
      <c r="AK25" s="21"/>
      <c r="AL25" s="22"/>
    </row>
    <row r="26" spans="1:38" ht="15.75" customHeight="1" thickBot="1">
      <c r="A26" s="41">
        <v>43151.834710648145</v>
      </c>
      <c r="B26" s="73" t="s">
        <v>296</v>
      </c>
      <c r="C26" s="36" t="s">
        <v>297</v>
      </c>
      <c r="D26" s="37" t="s">
        <v>298</v>
      </c>
      <c r="E26" s="38" t="s">
        <v>299</v>
      </c>
      <c r="F26" s="43">
        <v>20956</v>
      </c>
      <c r="G26" s="44">
        <v>449219331</v>
      </c>
      <c r="H26" s="39">
        <v>43329</v>
      </c>
      <c r="I26" s="19" t="s">
        <v>300</v>
      </c>
      <c r="J26" s="18"/>
      <c r="K26" s="19" t="s">
        <v>301</v>
      </c>
      <c r="L26" s="19" t="s">
        <v>286</v>
      </c>
      <c r="M26" s="19" t="s">
        <v>302</v>
      </c>
      <c r="N26" s="19" t="s">
        <v>303</v>
      </c>
      <c r="O26" s="19" t="s">
        <v>299</v>
      </c>
      <c r="P26" s="39">
        <v>22099</v>
      </c>
      <c r="Q26" s="20">
        <v>500905782</v>
      </c>
      <c r="R26" s="39">
        <v>44933</v>
      </c>
      <c r="S26" s="19" t="s">
        <v>36</v>
      </c>
      <c r="T26" s="19" t="s">
        <v>167</v>
      </c>
      <c r="U26" s="20">
        <v>32771</v>
      </c>
      <c r="V26" s="19" t="s">
        <v>304</v>
      </c>
      <c r="W26" s="19" t="s">
        <v>305</v>
      </c>
      <c r="X26" s="18"/>
      <c r="Y26" s="19" t="s">
        <v>272</v>
      </c>
      <c r="Z26" s="45" t="s">
        <v>306</v>
      </c>
      <c r="AA26" s="19" t="s">
        <v>307</v>
      </c>
      <c r="AB26" s="18"/>
      <c r="AC26" s="19" t="s">
        <v>308</v>
      </c>
      <c r="AD26" s="19" t="s">
        <v>300</v>
      </c>
      <c r="AE26" s="18"/>
      <c r="AF26" s="20">
        <v>11167044</v>
      </c>
      <c r="AG26" s="18"/>
      <c r="AH26" s="18"/>
      <c r="AI26" s="18"/>
      <c r="AJ26" s="18"/>
      <c r="AK26" s="21"/>
      <c r="AL26" s="22"/>
    </row>
    <row r="27" spans="1:38" ht="16.5" customHeight="1">
      <c r="A27" s="41">
        <v>43153.129907407398</v>
      </c>
      <c r="B27" s="36" t="s">
        <v>296</v>
      </c>
      <c r="C27" s="36" t="s">
        <v>309</v>
      </c>
      <c r="D27" s="37" t="s">
        <v>310</v>
      </c>
      <c r="E27" s="38" t="s">
        <v>311</v>
      </c>
      <c r="F27" s="43">
        <v>19532</v>
      </c>
      <c r="G27" s="44">
        <v>559705661</v>
      </c>
      <c r="H27" s="39">
        <v>46483</v>
      </c>
      <c r="I27" s="20">
        <v>4073236781</v>
      </c>
      <c r="J27" s="18"/>
      <c r="K27" s="19" t="s">
        <v>312</v>
      </c>
      <c r="L27" s="19" t="s">
        <v>286</v>
      </c>
      <c r="M27" s="19" t="s">
        <v>313</v>
      </c>
      <c r="N27" s="19" t="s">
        <v>314</v>
      </c>
      <c r="O27" s="19" t="s">
        <v>311</v>
      </c>
      <c r="P27" s="39">
        <v>19421</v>
      </c>
      <c r="Q27" s="20">
        <v>559705660</v>
      </c>
      <c r="R27" s="39">
        <v>46483</v>
      </c>
      <c r="S27" s="19" t="s">
        <v>36</v>
      </c>
      <c r="T27" s="19" t="s">
        <v>167</v>
      </c>
      <c r="U27" s="20">
        <v>32771</v>
      </c>
      <c r="V27" s="19" t="s">
        <v>315</v>
      </c>
      <c r="W27" s="19" t="s">
        <v>305</v>
      </c>
      <c r="X27" s="18"/>
      <c r="Y27" s="19" t="s">
        <v>283</v>
      </c>
      <c r="Z27" s="18"/>
      <c r="AA27" s="18"/>
      <c r="AB27" s="18"/>
      <c r="AC27" s="19" t="s">
        <v>316</v>
      </c>
      <c r="AD27" s="19" t="s">
        <v>317</v>
      </c>
      <c r="AE27" s="18"/>
      <c r="AF27" s="20">
        <v>11167045</v>
      </c>
      <c r="AG27" s="20">
        <v>500</v>
      </c>
      <c r="AH27" s="25" t="s">
        <v>318</v>
      </c>
      <c r="AI27" s="18"/>
      <c r="AJ27" s="18"/>
      <c r="AK27" s="21"/>
      <c r="AL27" s="22"/>
    </row>
    <row r="28" spans="1:38" ht="15.75" customHeight="1">
      <c r="A28" s="46">
        <v>43153.148645833331</v>
      </c>
      <c r="B28" s="72" t="s">
        <v>60</v>
      </c>
      <c r="C28" s="11" t="s">
        <v>319</v>
      </c>
      <c r="D28" s="12" t="s">
        <v>320</v>
      </c>
      <c r="E28" s="13" t="s">
        <v>321</v>
      </c>
      <c r="F28" s="47">
        <v>10871</v>
      </c>
      <c r="G28" s="48">
        <v>5195650346</v>
      </c>
      <c r="H28" s="14">
        <v>45448</v>
      </c>
      <c r="I28" s="15">
        <v>3256922702</v>
      </c>
      <c r="J28" s="15">
        <v>3256695800</v>
      </c>
      <c r="K28" s="16" t="s">
        <v>322</v>
      </c>
      <c r="L28" s="17"/>
      <c r="M28" s="17"/>
      <c r="N28" s="17"/>
      <c r="O28" s="17"/>
      <c r="P28" s="14"/>
      <c r="Q28" s="17"/>
      <c r="R28" s="14"/>
      <c r="S28" s="16" t="s">
        <v>36</v>
      </c>
      <c r="T28" s="16" t="s">
        <v>37</v>
      </c>
      <c r="U28" s="15">
        <v>79606</v>
      </c>
      <c r="V28" s="16" t="s">
        <v>323</v>
      </c>
      <c r="W28" s="16" t="s">
        <v>324</v>
      </c>
      <c r="X28" s="17"/>
      <c r="Y28" s="16" t="s">
        <v>40</v>
      </c>
      <c r="Z28" s="16" t="s">
        <v>325</v>
      </c>
      <c r="AA28" s="19" t="s">
        <v>113</v>
      </c>
      <c r="AB28" s="18"/>
      <c r="AC28" s="19" t="s">
        <v>326</v>
      </c>
      <c r="AD28" s="20">
        <v>3256651919</v>
      </c>
      <c r="AE28" s="19" t="s">
        <v>327</v>
      </c>
      <c r="AF28" s="20">
        <v>20601406</v>
      </c>
      <c r="AG28" s="20">
        <v>500</v>
      </c>
      <c r="AH28" s="19" t="s">
        <v>328</v>
      </c>
      <c r="AI28" s="18"/>
      <c r="AJ28" s="18"/>
      <c r="AK28" s="21"/>
      <c r="AL28" s="22"/>
    </row>
    <row r="29" spans="1:38" ht="16.5" customHeight="1">
      <c r="A29" s="41">
        <v>43154.96497685185</v>
      </c>
      <c r="B29" s="36" t="s">
        <v>60</v>
      </c>
      <c r="C29" s="36" t="s">
        <v>329</v>
      </c>
      <c r="D29" s="42"/>
      <c r="E29" s="38" t="s">
        <v>330</v>
      </c>
      <c r="F29" s="43">
        <v>19091</v>
      </c>
      <c r="G29" s="44">
        <v>470761758</v>
      </c>
      <c r="H29" s="39">
        <v>44040</v>
      </c>
      <c r="I29" s="19" t="s">
        <v>331</v>
      </c>
      <c r="J29" s="20">
        <v>3865166172</v>
      </c>
      <c r="K29" s="19" t="s">
        <v>332</v>
      </c>
      <c r="L29" s="19" t="s">
        <v>66</v>
      </c>
      <c r="M29" s="19" t="s">
        <v>333</v>
      </c>
      <c r="N29" s="19" t="s">
        <v>334</v>
      </c>
      <c r="O29" s="19" t="s">
        <v>330</v>
      </c>
      <c r="P29" s="39">
        <v>19759</v>
      </c>
      <c r="Q29" s="20">
        <v>470761759</v>
      </c>
      <c r="R29" s="39">
        <v>44040</v>
      </c>
      <c r="S29" s="19" t="s">
        <v>36</v>
      </c>
      <c r="T29" s="19" t="s">
        <v>167</v>
      </c>
      <c r="U29" s="20">
        <v>32713</v>
      </c>
      <c r="V29" s="19" t="s">
        <v>335</v>
      </c>
      <c r="W29" s="19" t="s">
        <v>336</v>
      </c>
      <c r="X29" s="18"/>
      <c r="Y29" s="19" t="s">
        <v>40</v>
      </c>
      <c r="Z29" s="19" t="s">
        <v>337</v>
      </c>
      <c r="AA29" s="18"/>
      <c r="AB29" s="19" t="s">
        <v>338</v>
      </c>
      <c r="AC29" s="19" t="s">
        <v>339</v>
      </c>
      <c r="AD29" s="19" t="s">
        <v>340</v>
      </c>
      <c r="AE29" s="19" t="s">
        <v>148</v>
      </c>
      <c r="AF29" s="20">
        <v>50372460</v>
      </c>
      <c r="AG29" s="20">
        <v>500</v>
      </c>
      <c r="AH29" s="49">
        <v>1825880</v>
      </c>
      <c r="AI29" s="18"/>
      <c r="AJ29" s="18"/>
      <c r="AK29" s="21"/>
      <c r="AL29" s="22"/>
    </row>
    <row r="30" spans="1:38" ht="15.75" customHeight="1" thickBot="1">
      <c r="A30" s="41">
        <v>43158.022812499999</v>
      </c>
      <c r="B30" s="36" t="s">
        <v>286</v>
      </c>
      <c r="C30" s="36" t="s">
        <v>341</v>
      </c>
      <c r="D30" s="37" t="s">
        <v>342</v>
      </c>
      <c r="E30" s="38" t="s">
        <v>343</v>
      </c>
      <c r="F30" s="43">
        <v>14517</v>
      </c>
      <c r="G30" s="37" t="s">
        <v>344</v>
      </c>
      <c r="H30" s="39">
        <v>43521</v>
      </c>
      <c r="I30" s="19" t="s">
        <v>345</v>
      </c>
      <c r="J30" s="18"/>
      <c r="K30" s="19" t="s">
        <v>346</v>
      </c>
      <c r="L30" s="18"/>
      <c r="M30" s="18"/>
      <c r="N30" s="18"/>
      <c r="O30" s="18"/>
      <c r="P30" s="18"/>
      <c r="Q30" s="18"/>
      <c r="R30" s="18"/>
      <c r="S30" s="19" t="s">
        <v>36</v>
      </c>
      <c r="T30" s="19" t="s">
        <v>167</v>
      </c>
      <c r="U30" s="20">
        <v>32750</v>
      </c>
      <c r="V30" s="19" t="s">
        <v>347</v>
      </c>
      <c r="W30" s="19" t="s">
        <v>348</v>
      </c>
      <c r="X30" s="18"/>
      <c r="Y30" s="19" t="s">
        <v>99</v>
      </c>
      <c r="Z30" s="19" t="s">
        <v>349</v>
      </c>
      <c r="AA30" s="19" t="s">
        <v>113</v>
      </c>
      <c r="AB30" s="19" t="s">
        <v>350</v>
      </c>
      <c r="AC30" s="19" t="s">
        <v>351</v>
      </c>
      <c r="AD30" s="19" t="s">
        <v>352</v>
      </c>
      <c r="AE30" s="18"/>
      <c r="AF30" s="20">
        <v>50372461</v>
      </c>
      <c r="AG30" s="20">
        <v>500</v>
      </c>
      <c r="AH30" s="20">
        <v>1212700</v>
      </c>
      <c r="AI30" s="18"/>
      <c r="AJ30" s="18"/>
      <c r="AK30" s="21"/>
      <c r="AL30" s="22"/>
    </row>
    <row r="31" spans="1:38" ht="15.75" customHeight="1" thickBot="1">
      <c r="A31" s="41">
        <v>43164.90421296296</v>
      </c>
      <c r="B31" s="36" t="s">
        <v>296</v>
      </c>
      <c r="C31" s="36" t="s">
        <v>353</v>
      </c>
      <c r="D31" s="37" t="s">
        <v>354</v>
      </c>
      <c r="E31" s="38" t="s">
        <v>355</v>
      </c>
      <c r="F31" s="43">
        <v>19255</v>
      </c>
      <c r="G31" s="44">
        <v>570463131</v>
      </c>
      <c r="H31" s="39">
        <v>46574</v>
      </c>
      <c r="I31" s="20">
        <v>6783610139</v>
      </c>
      <c r="J31" s="18"/>
      <c r="K31" s="19" t="s">
        <v>356</v>
      </c>
      <c r="L31" s="19" t="s">
        <v>286</v>
      </c>
      <c r="M31" s="19" t="s">
        <v>357</v>
      </c>
      <c r="N31" s="19" t="s">
        <v>358</v>
      </c>
      <c r="O31" s="19" t="s">
        <v>355</v>
      </c>
      <c r="P31" s="39">
        <v>19011</v>
      </c>
      <c r="Q31" s="20">
        <v>483201124</v>
      </c>
      <c r="R31" s="39">
        <v>44488</v>
      </c>
      <c r="S31" s="19" t="s">
        <v>36</v>
      </c>
      <c r="T31" s="19" t="s">
        <v>167</v>
      </c>
      <c r="U31" s="20">
        <v>32746</v>
      </c>
      <c r="V31" s="19" t="s">
        <v>359</v>
      </c>
      <c r="W31" s="19" t="s">
        <v>360</v>
      </c>
      <c r="X31" s="18"/>
      <c r="Y31" s="19" t="s">
        <v>272</v>
      </c>
      <c r="Z31" s="18"/>
      <c r="AA31" s="19" t="s">
        <v>272</v>
      </c>
      <c r="AB31" s="18"/>
      <c r="AC31" s="19" t="s">
        <v>361</v>
      </c>
      <c r="AD31" s="20">
        <v>4044414023</v>
      </c>
      <c r="AE31" s="18"/>
      <c r="AF31" s="20">
        <v>50372462</v>
      </c>
      <c r="AG31" s="20">
        <v>500</v>
      </c>
      <c r="AH31" s="20">
        <v>1702510</v>
      </c>
      <c r="AI31" s="18"/>
      <c r="AJ31" s="18"/>
      <c r="AK31" s="21"/>
      <c r="AL31" s="22"/>
    </row>
    <row r="32" spans="1:38" ht="15.75" customHeight="1" thickTop="1" thickBot="1">
      <c r="A32" s="41">
        <v>43166.810057870367</v>
      </c>
      <c r="B32" s="36" t="s">
        <v>266</v>
      </c>
      <c r="C32" s="36" t="s">
        <v>362</v>
      </c>
      <c r="D32" s="37" t="s">
        <v>363</v>
      </c>
      <c r="E32" s="38" t="s">
        <v>364</v>
      </c>
      <c r="F32" s="43">
        <v>17142</v>
      </c>
      <c r="G32" s="44">
        <v>434937485</v>
      </c>
      <c r="H32" s="39">
        <v>43030</v>
      </c>
      <c r="I32" s="20">
        <v>5613104696</v>
      </c>
      <c r="J32" s="18"/>
      <c r="K32" s="19" t="s">
        <v>365</v>
      </c>
      <c r="L32" s="18"/>
      <c r="M32" s="18"/>
      <c r="N32" s="18"/>
      <c r="O32" s="18"/>
      <c r="P32" s="18"/>
      <c r="Q32" s="18"/>
      <c r="R32" s="18"/>
      <c r="S32" s="19" t="s">
        <v>36</v>
      </c>
      <c r="T32" s="19" t="s">
        <v>167</v>
      </c>
      <c r="U32" s="20">
        <v>32771</v>
      </c>
      <c r="V32" s="19" t="s">
        <v>366</v>
      </c>
      <c r="W32" s="19" t="s">
        <v>367</v>
      </c>
      <c r="X32" s="18"/>
      <c r="Y32" s="19" t="s">
        <v>283</v>
      </c>
      <c r="Z32" s="19" t="s">
        <v>368</v>
      </c>
      <c r="AA32" s="19" t="s">
        <v>113</v>
      </c>
      <c r="AB32" s="18"/>
      <c r="AC32" s="19" t="s">
        <v>369</v>
      </c>
      <c r="AD32" s="19" t="s">
        <v>370</v>
      </c>
      <c r="AE32" s="19" t="s">
        <v>371</v>
      </c>
      <c r="AF32" s="20">
        <v>50372463</v>
      </c>
      <c r="AG32" s="18">
        <v>500</v>
      </c>
      <c r="AH32" s="65" t="s">
        <v>403</v>
      </c>
      <c r="AI32" s="18"/>
      <c r="AJ32" s="18"/>
      <c r="AK32" s="21"/>
      <c r="AL32" s="22"/>
    </row>
    <row r="33" spans="1:38" ht="15.75" customHeight="1" thickBot="1">
      <c r="A33" s="41">
        <v>43168.173773148148</v>
      </c>
      <c r="B33" s="36" t="s">
        <v>296</v>
      </c>
      <c r="C33" s="36" t="s">
        <v>372</v>
      </c>
      <c r="D33" s="37" t="s">
        <v>373</v>
      </c>
      <c r="E33" s="38" t="s">
        <v>374</v>
      </c>
      <c r="F33" s="39">
        <v>15999</v>
      </c>
      <c r="G33" s="75">
        <v>576772947</v>
      </c>
      <c r="H33" s="39">
        <v>46848</v>
      </c>
      <c r="I33" s="20">
        <v>4074964006</v>
      </c>
      <c r="J33" s="18"/>
      <c r="K33" s="19" t="s">
        <v>375</v>
      </c>
      <c r="L33" s="19" t="s">
        <v>376</v>
      </c>
      <c r="M33" s="19" t="s">
        <v>377</v>
      </c>
      <c r="N33" s="19" t="s">
        <v>233</v>
      </c>
      <c r="O33" s="19" t="s">
        <v>374</v>
      </c>
      <c r="P33" s="39">
        <v>17881</v>
      </c>
      <c r="Q33" s="20">
        <v>512875321</v>
      </c>
      <c r="R33" s="39">
        <v>43157</v>
      </c>
      <c r="S33" s="19" t="s">
        <v>36</v>
      </c>
      <c r="T33" s="19" t="s">
        <v>167</v>
      </c>
      <c r="U33" s="20">
        <v>32771</v>
      </c>
      <c r="V33" s="19" t="s">
        <v>378</v>
      </c>
      <c r="W33" s="19" t="s">
        <v>305</v>
      </c>
      <c r="X33" s="18"/>
      <c r="Y33" s="19" t="s">
        <v>272</v>
      </c>
      <c r="Z33" s="18"/>
      <c r="AA33" s="18"/>
      <c r="AB33" s="18"/>
      <c r="AC33" s="19" t="s">
        <v>379</v>
      </c>
      <c r="AD33" s="19" t="s">
        <v>380</v>
      </c>
      <c r="AE33" s="18"/>
      <c r="AF33" s="20">
        <v>50372464</v>
      </c>
      <c r="AG33" s="18">
        <v>500</v>
      </c>
      <c r="AH33" s="74" t="s">
        <v>404</v>
      </c>
      <c r="AI33" s="18"/>
      <c r="AJ33" s="18"/>
      <c r="AK33" s="21"/>
      <c r="AL33" s="22"/>
    </row>
    <row r="34" spans="1:38" ht="15.75" customHeight="1" thickBot="1">
      <c r="A34" s="41">
        <v>43168.947511574072</v>
      </c>
      <c r="B34" s="36" t="s">
        <v>266</v>
      </c>
      <c r="C34" s="36" t="s">
        <v>381</v>
      </c>
      <c r="D34" s="37" t="s">
        <v>382</v>
      </c>
      <c r="E34" s="38" t="s">
        <v>383</v>
      </c>
      <c r="F34" s="43">
        <v>17142</v>
      </c>
      <c r="G34" s="44">
        <v>434937485</v>
      </c>
      <c r="H34" s="39">
        <v>43025</v>
      </c>
      <c r="I34" s="19" t="s">
        <v>384</v>
      </c>
      <c r="J34" s="18"/>
      <c r="K34" s="19" t="s">
        <v>385</v>
      </c>
      <c r="L34" s="18"/>
      <c r="M34" s="18"/>
      <c r="N34" s="18"/>
      <c r="O34" s="18"/>
      <c r="P34" s="18"/>
      <c r="Q34" s="18"/>
      <c r="R34" s="18"/>
      <c r="S34" s="19" t="s">
        <v>36</v>
      </c>
      <c r="T34" s="19" t="s">
        <v>167</v>
      </c>
      <c r="U34" s="20">
        <v>32802</v>
      </c>
      <c r="V34" s="19" t="s">
        <v>386</v>
      </c>
      <c r="W34" s="19" t="s">
        <v>387</v>
      </c>
      <c r="X34" s="18"/>
      <c r="Y34" s="19" t="s">
        <v>99</v>
      </c>
      <c r="Z34" s="18"/>
      <c r="AA34" s="18"/>
      <c r="AB34" s="18"/>
      <c r="AC34" s="19" t="s">
        <v>388</v>
      </c>
      <c r="AD34" s="19" t="s">
        <v>389</v>
      </c>
      <c r="AE34" s="18"/>
      <c r="AF34" s="20">
        <v>50372465</v>
      </c>
      <c r="AG34" s="76">
        <v>500</v>
      </c>
      <c r="AH34" s="76">
        <v>1802300</v>
      </c>
      <c r="AI34" s="18"/>
      <c r="AJ34" s="18"/>
      <c r="AK34" s="21"/>
      <c r="AL34" s="22"/>
    </row>
    <row r="35" spans="1:38" ht="15.6" customHeight="1">
      <c r="A35" s="50"/>
      <c r="B35" s="51"/>
      <c r="C35" s="51"/>
      <c r="D35" s="51"/>
      <c r="E35" s="52"/>
      <c r="F35" s="52"/>
      <c r="G35" s="51"/>
      <c r="H35" s="52"/>
      <c r="I35" s="52"/>
      <c r="J35" s="52"/>
      <c r="K35" s="52"/>
      <c r="L35" s="52"/>
      <c r="M35" s="52"/>
      <c r="N35" s="52"/>
      <c r="O35" s="52"/>
      <c r="P35" s="52"/>
      <c r="Q35" s="52"/>
      <c r="R35" s="52"/>
      <c r="S35" s="52"/>
      <c r="T35" s="52"/>
      <c r="U35" s="52"/>
      <c r="V35" s="52"/>
      <c r="W35" s="52"/>
      <c r="X35" s="52"/>
      <c r="Y35" s="52"/>
      <c r="Z35" s="52"/>
      <c r="AA35" s="52"/>
      <c r="AB35" s="52"/>
      <c r="AC35" s="52"/>
      <c r="AD35" s="52"/>
      <c r="AE35" s="52"/>
      <c r="AF35" s="52"/>
      <c r="AG35" s="52"/>
      <c r="AH35" s="52"/>
      <c r="AI35" s="52"/>
      <c r="AJ35" s="52"/>
      <c r="AK35" s="53"/>
      <c r="AL35" s="22"/>
    </row>
    <row r="36" spans="1:38" ht="15" customHeight="1">
      <c r="A36" s="54"/>
      <c r="B36" s="53"/>
      <c r="C36" s="53"/>
      <c r="D36" s="53"/>
      <c r="E36" s="53"/>
      <c r="F36" s="53"/>
      <c r="G36" s="53"/>
      <c r="H36" s="53"/>
      <c r="I36" s="53"/>
      <c r="J36" s="53"/>
      <c r="K36" s="53"/>
      <c r="L36" s="53"/>
      <c r="M36" s="53"/>
      <c r="N36" s="53"/>
      <c r="O36" s="53"/>
      <c r="P36" s="53"/>
      <c r="Q36" s="53"/>
      <c r="R36" s="53"/>
      <c r="S36" s="53"/>
      <c r="T36" s="53"/>
      <c r="U36" s="53"/>
      <c r="V36" s="53"/>
      <c r="W36" s="53"/>
      <c r="X36" s="53"/>
      <c r="Y36" s="53"/>
      <c r="Z36" s="53"/>
      <c r="AA36" s="53"/>
      <c r="AB36" s="53"/>
      <c r="AC36" s="53"/>
      <c r="AD36" s="53"/>
      <c r="AE36" s="53"/>
      <c r="AF36" s="53"/>
      <c r="AG36" s="53"/>
      <c r="AH36" s="53"/>
      <c r="AI36" s="53"/>
      <c r="AJ36" s="53"/>
      <c r="AK36" s="53"/>
      <c r="AL36" s="22"/>
    </row>
    <row r="37" spans="1:38" ht="15" customHeight="1">
      <c r="A37" s="54"/>
      <c r="B37" s="53"/>
      <c r="C37" s="53"/>
      <c r="D37" s="53"/>
      <c r="E37" s="53"/>
      <c r="F37" s="53"/>
      <c r="G37" s="53"/>
      <c r="H37" s="53"/>
      <c r="I37" s="53"/>
      <c r="J37" s="53"/>
      <c r="K37" s="53"/>
      <c r="L37" s="53"/>
      <c r="M37" s="53"/>
      <c r="N37" s="53"/>
      <c r="O37" s="53"/>
      <c r="P37" s="53"/>
      <c r="Q37" s="53"/>
      <c r="R37" s="53"/>
      <c r="S37" s="53"/>
      <c r="T37" s="53"/>
      <c r="U37" s="53"/>
      <c r="V37" s="53"/>
      <c r="W37" s="53"/>
      <c r="X37" s="53"/>
      <c r="Y37" s="53"/>
      <c r="Z37" s="53"/>
      <c r="AA37" s="53"/>
      <c r="AB37" s="53"/>
      <c r="AC37" s="53"/>
      <c r="AD37" s="53"/>
      <c r="AE37" s="53"/>
      <c r="AF37" s="53"/>
      <c r="AG37" s="53"/>
      <c r="AH37" s="53"/>
      <c r="AI37" s="53"/>
      <c r="AJ37" s="53"/>
      <c r="AK37" s="53"/>
      <c r="AL37" s="22"/>
    </row>
    <row r="38" spans="1:38" ht="15" customHeight="1">
      <c r="A38" s="54"/>
      <c r="B38" s="53"/>
      <c r="C38" s="53"/>
      <c r="D38" s="53"/>
      <c r="E38" s="53"/>
      <c r="F38" s="53"/>
      <c r="G38" s="53"/>
      <c r="H38" s="53"/>
      <c r="I38" s="53"/>
      <c r="J38" s="53"/>
      <c r="K38" s="53"/>
      <c r="L38" s="53"/>
      <c r="M38" s="53"/>
      <c r="N38" s="53"/>
      <c r="O38" s="53"/>
      <c r="P38" s="53"/>
      <c r="Q38" s="53"/>
      <c r="R38" s="53"/>
      <c r="S38" s="53"/>
      <c r="T38" s="53"/>
      <c r="U38" s="53"/>
      <c r="V38" s="53"/>
      <c r="W38" s="53"/>
      <c r="X38" s="53"/>
      <c r="Y38" s="53"/>
      <c r="Z38" s="53"/>
      <c r="AA38" s="53"/>
      <c r="AB38" s="53"/>
      <c r="AC38" s="53"/>
      <c r="AD38" s="53"/>
      <c r="AE38" s="53"/>
      <c r="AF38" s="53"/>
      <c r="AG38" s="53"/>
      <c r="AH38" s="53"/>
      <c r="AI38" s="53"/>
      <c r="AJ38" s="53"/>
      <c r="AK38" s="53"/>
      <c r="AL38" s="22"/>
    </row>
    <row r="39" spans="1:38" ht="15" customHeight="1">
      <c r="A39" s="54"/>
      <c r="B39" s="53"/>
      <c r="C39" s="53"/>
      <c r="D39" s="53"/>
      <c r="E39" s="53"/>
      <c r="F39" s="53"/>
      <c r="G39" s="53"/>
      <c r="H39" s="53"/>
      <c r="I39" s="53"/>
      <c r="J39" s="53"/>
      <c r="K39" s="53"/>
      <c r="L39" s="53"/>
      <c r="M39" s="53"/>
      <c r="N39" s="53"/>
      <c r="O39" s="53"/>
      <c r="P39" s="53"/>
      <c r="Q39" s="53"/>
      <c r="R39" s="53"/>
      <c r="S39" s="53"/>
      <c r="T39" s="53"/>
      <c r="U39" s="53"/>
      <c r="V39" s="53"/>
      <c r="W39" s="53"/>
      <c r="X39" s="53"/>
      <c r="Y39" s="53"/>
      <c r="Z39" s="53"/>
      <c r="AA39" s="53"/>
      <c r="AB39" s="53"/>
      <c r="AC39" s="53"/>
      <c r="AD39" s="53"/>
      <c r="AE39" s="53"/>
      <c r="AF39" s="53"/>
      <c r="AG39" s="53"/>
      <c r="AH39" s="53"/>
      <c r="AI39" s="53"/>
      <c r="AJ39" s="53"/>
      <c r="AK39" s="53"/>
      <c r="AL39" s="22"/>
    </row>
    <row r="40" spans="1:38" ht="15.75" customHeight="1">
      <c r="A40" s="54"/>
      <c r="B40" s="53"/>
      <c r="C40" s="53"/>
      <c r="D40" s="53"/>
      <c r="E40" s="55">
        <f>COUNTA(E2:E34)</f>
        <v>33</v>
      </c>
      <c r="F40" s="53"/>
      <c r="G40" s="53"/>
      <c r="H40" s="53"/>
      <c r="I40" s="53"/>
      <c r="J40" s="53"/>
      <c r="K40" s="53"/>
      <c r="L40" s="55">
        <f>COUNTA(L2:L34)</f>
        <v>16</v>
      </c>
      <c r="M40" s="53"/>
      <c r="N40" s="53"/>
      <c r="O40" s="53"/>
      <c r="P40" s="53"/>
      <c r="Q40" s="53"/>
      <c r="R40" s="53"/>
      <c r="S40" s="53"/>
      <c r="T40" s="53"/>
      <c r="U40" s="53"/>
      <c r="V40" s="53"/>
      <c r="W40" s="53"/>
      <c r="X40" s="53"/>
      <c r="Y40" s="53"/>
      <c r="Z40" s="53"/>
      <c r="AA40" s="53"/>
      <c r="AB40" s="53"/>
      <c r="AC40" s="53"/>
      <c r="AD40" s="53"/>
      <c r="AE40" s="53"/>
      <c r="AF40" s="53"/>
      <c r="AG40" s="53"/>
      <c r="AH40" s="53"/>
      <c r="AI40" s="53"/>
      <c r="AJ40" s="53"/>
      <c r="AK40" s="53"/>
      <c r="AL40" s="22"/>
    </row>
    <row r="41" spans="1:38" ht="15" customHeight="1">
      <c r="A41" s="54"/>
      <c r="B41" s="56" t="s">
        <v>390</v>
      </c>
      <c r="C41" s="53"/>
      <c r="D41" s="53"/>
      <c r="E41" s="53"/>
      <c r="F41" s="53"/>
      <c r="G41" s="53"/>
      <c r="H41" s="57" t="s">
        <v>391</v>
      </c>
      <c r="I41" s="53"/>
      <c r="J41" s="53"/>
      <c r="K41" s="53"/>
      <c r="L41" s="53"/>
      <c r="M41" s="53"/>
      <c r="N41" s="53"/>
      <c r="O41" s="53"/>
      <c r="P41" s="53"/>
      <c r="Q41" s="53"/>
      <c r="R41" s="53"/>
      <c r="S41" s="53"/>
      <c r="T41" s="53"/>
      <c r="U41" s="53"/>
      <c r="V41" s="53"/>
      <c r="W41" s="53"/>
      <c r="X41" s="53"/>
      <c r="Y41" s="53"/>
      <c r="Z41" s="53"/>
      <c r="AA41" s="53"/>
      <c r="AB41" s="53"/>
      <c r="AC41" s="53"/>
      <c r="AD41" s="53"/>
      <c r="AE41" s="53"/>
      <c r="AF41" s="53"/>
      <c r="AG41" s="53"/>
      <c r="AH41" s="53"/>
      <c r="AI41" s="53"/>
      <c r="AJ41" s="53"/>
      <c r="AK41" s="53"/>
      <c r="AL41" s="22"/>
    </row>
    <row r="42" spans="1:38" ht="15" customHeight="1">
      <c r="A42" s="54"/>
      <c r="B42" s="53"/>
      <c r="C42" s="53"/>
      <c r="D42" s="53"/>
      <c r="E42" s="53"/>
      <c r="F42" s="53"/>
      <c r="G42" s="53"/>
      <c r="H42" s="53"/>
      <c r="I42" s="53"/>
      <c r="J42" s="53"/>
      <c r="K42" s="53"/>
      <c r="L42" s="53"/>
      <c r="M42" s="53"/>
      <c r="N42" s="53"/>
      <c r="O42" s="53"/>
      <c r="P42" s="53"/>
      <c r="Q42" s="53"/>
      <c r="R42" s="53"/>
      <c r="S42" s="53"/>
      <c r="T42" s="53"/>
      <c r="U42" s="53"/>
      <c r="V42" s="53"/>
      <c r="W42" s="53"/>
      <c r="X42" s="53"/>
      <c r="Y42" s="53"/>
      <c r="Z42" s="53"/>
      <c r="AA42" s="53"/>
      <c r="AB42" s="53"/>
      <c r="AC42" s="53"/>
      <c r="AD42" s="53"/>
      <c r="AE42" s="53"/>
      <c r="AF42" s="53"/>
      <c r="AG42" s="53"/>
      <c r="AH42" s="53"/>
      <c r="AI42" s="53"/>
      <c r="AJ42" s="53"/>
      <c r="AK42" s="53"/>
      <c r="AL42" s="22"/>
    </row>
    <row r="43" spans="1:38" ht="15" customHeight="1">
      <c r="A43" s="54"/>
      <c r="B43" s="53"/>
      <c r="C43" s="57" t="s">
        <v>392</v>
      </c>
      <c r="D43" s="53"/>
      <c r="E43" s="58">
        <f>E40+L40-5</f>
        <v>44</v>
      </c>
      <c r="F43" s="53"/>
      <c r="G43" s="53"/>
      <c r="H43" s="53"/>
      <c r="I43" s="53"/>
      <c r="J43" s="53"/>
      <c r="K43" s="53"/>
      <c r="L43" s="53"/>
      <c r="M43" s="53"/>
      <c r="N43" s="53"/>
      <c r="O43" s="53"/>
      <c r="P43" s="53"/>
      <c r="Q43" s="53"/>
      <c r="R43" s="53"/>
      <c r="S43" s="53"/>
      <c r="T43" s="53"/>
      <c r="U43" s="53"/>
      <c r="V43" s="53"/>
      <c r="W43" s="53"/>
      <c r="X43" s="53"/>
      <c r="Y43" s="53"/>
      <c r="Z43" s="53"/>
      <c r="AA43" s="53"/>
      <c r="AB43" s="53"/>
      <c r="AC43" s="53"/>
      <c r="AD43" s="53"/>
      <c r="AE43" s="53"/>
      <c r="AF43" s="53"/>
      <c r="AG43" s="53"/>
      <c r="AH43" s="53"/>
      <c r="AI43" s="53"/>
      <c r="AJ43" s="53"/>
      <c r="AK43" s="53"/>
      <c r="AL43" s="22"/>
    </row>
    <row r="44" spans="1:38" ht="15" customHeight="1">
      <c r="A44" s="59"/>
      <c r="B44" s="60"/>
      <c r="C44" s="61" t="s">
        <v>393</v>
      </c>
      <c r="D44" s="60"/>
      <c r="E44" s="62">
        <f>E40+L40</f>
        <v>49</v>
      </c>
      <c r="F44" s="60"/>
      <c r="G44" s="60"/>
      <c r="H44" s="60"/>
      <c r="I44" s="60"/>
      <c r="J44" s="60"/>
      <c r="K44" s="60"/>
      <c r="L44" s="60"/>
      <c r="M44" s="60"/>
      <c r="N44" s="60"/>
      <c r="O44" s="60"/>
      <c r="P44" s="60"/>
      <c r="Q44" s="60"/>
      <c r="R44" s="60"/>
      <c r="S44" s="60"/>
      <c r="T44" s="60"/>
      <c r="U44" s="60"/>
      <c r="V44" s="60"/>
      <c r="W44" s="60"/>
      <c r="X44" s="60"/>
      <c r="Y44" s="60"/>
      <c r="Z44" s="60"/>
      <c r="AA44" s="60"/>
      <c r="AB44" s="60"/>
      <c r="AC44" s="60"/>
      <c r="AD44" s="60"/>
      <c r="AE44" s="60"/>
      <c r="AF44" s="60"/>
      <c r="AG44" s="60"/>
      <c r="AH44" s="60"/>
      <c r="AI44" s="60"/>
      <c r="AJ44" s="60"/>
      <c r="AK44" s="60"/>
      <c r="AL44" s="63"/>
    </row>
  </sheetData>
  <mergeCells count="3">
    <mergeCell ref="AB17:AB18"/>
    <mergeCell ref="AB15:AB16"/>
    <mergeCell ref="AB13:AB14"/>
  </mergeCells>
  <hyperlinks>
    <hyperlink ref="K17" r:id="rId1"/>
    <hyperlink ref="K18" r:id="rId2"/>
    <hyperlink ref="K19" r:id="rId3"/>
  </hyperlinks>
  <pageMargins left="0.7" right="0.7" top="0.75" bottom="0.75" header="0.3" footer="0.3"/>
  <pageSetup orientation="portrait" r:id="rId4"/>
  <headerFooter>
    <oddFooter>&amp;C&amp;"Helvetica Neue,Regular"&amp;12&amp;K000000&amp;P</oddFooter>
  </headerFooter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R69"/>
  <sheetViews>
    <sheetView tabSelected="1" topLeftCell="C13" workbookViewId="0">
      <selection activeCell="N38" sqref="N38"/>
    </sheetView>
  </sheetViews>
  <sheetFormatPr defaultRowHeight="15"/>
  <cols>
    <col min="1" max="1" width="9.140625" style="84"/>
    <col min="2" max="2" width="9" style="84" bestFit="1" customWidth="1"/>
    <col min="3" max="3" width="22.5703125" style="84" customWidth="1"/>
    <col min="4" max="4" width="5.85546875" style="84" bestFit="1" customWidth="1"/>
    <col min="5" max="5" width="26.7109375" style="120" bestFit="1" customWidth="1"/>
    <col min="6" max="6" width="10.5703125" style="84" bestFit="1" customWidth="1"/>
    <col min="7" max="7" width="13.7109375" style="84" bestFit="1" customWidth="1"/>
    <col min="8" max="8" width="13.7109375" style="84" customWidth="1"/>
    <col min="9" max="9" width="19.85546875" style="84" bestFit="1" customWidth="1"/>
    <col min="10" max="10" width="22.42578125" style="84" bestFit="1" customWidth="1"/>
    <col min="11" max="11" width="14.28515625" style="84" customWidth="1"/>
    <col min="12" max="12" width="37.42578125" style="84" customWidth="1"/>
    <col min="13" max="13" width="14.28515625" style="84" bestFit="1" customWidth="1"/>
    <col min="14" max="14" width="19.42578125" style="84" bestFit="1" customWidth="1"/>
    <col min="15" max="15" width="19.42578125" style="84" customWidth="1"/>
    <col min="16" max="16" width="20.140625" style="125" bestFit="1" customWidth="1"/>
    <col min="17" max="17" width="20.140625" style="84" customWidth="1"/>
    <col min="18" max="18" width="9.140625" style="84"/>
    <col min="19" max="19" width="18.85546875" style="84" bestFit="1" customWidth="1"/>
    <col min="20" max="20" width="22.42578125" style="84" bestFit="1" customWidth="1"/>
    <col min="21" max="16384" width="9.140625" style="84"/>
  </cols>
  <sheetData>
    <row r="1" spans="1:18" ht="56.25" customHeight="1">
      <c r="A1" s="150" t="s">
        <v>406</v>
      </c>
      <c r="B1" s="150"/>
      <c r="C1" s="150"/>
      <c r="D1" s="150"/>
      <c r="E1" s="150"/>
      <c r="F1" s="150"/>
      <c r="G1" s="150"/>
      <c r="H1" s="150"/>
      <c r="I1" s="150"/>
      <c r="J1" s="150"/>
      <c r="K1" s="150"/>
      <c r="L1" s="150"/>
      <c r="M1" s="150"/>
      <c r="N1" s="98"/>
      <c r="O1" s="124"/>
    </row>
    <row r="2" spans="1:18" ht="40.5">
      <c r="A2" s="80"/>
      <c r="B2" s="81" t="s">
        <v>407</v>
      </c>
      <c r="C2" s="81" t="s">
        <v>408</v>
      </c>
      <c r="D2" s="81" t="s">
        <v>409</v>
      </c>
      <c r="E2" s="119" t="s">
        <v>10</v>
      </c>
      <c r="F2" s="81" t="s">
        <v>410</v>
      </c>
      <c r="G2" s="81" t="s">
        <v>411</v>
      </c>
      <c r="H2" s="81" t="s">
        <v>546</v>
      </c>
      <c r="I2" s="81" t="s">
        <v>412</v>
      </c>
      <c r="J2" s="81" t="s">
        <v>494</v>
      </c>
      <c r="K2" s="81" t="s">
        <v>413</v>
      </c>
      <c r="L2" s="81" t="s">
        <v>489</v>
      </c>
      <c r="M2" s="81" t="s">
        <v>414</v>
      </c>
      <c r="N2" s="105" t="s">
        <v>492</v>
      </c>
      <c r="O2" s="105" t="s">
        <v>542</v>
      </c>
      <c r="P2" s="105" t="s">
        <v>493</v>
      </c>
      <c r="Q2" s="105" t="s">
        <v>542</v>
      </c>
      <c r="R2" s="100" t="s">
        <v>562</v>
      </c>
    </row>
    <row r="3" spans="1:18" ht="20.25">
      <c r="A3" s="106">
        <v>1</v>
      </c>
      <c r="B3" s="151" t="s">
        <v>415</v>
      </c>
      <c r="C3" s="85" t="s">
        <v>416</v>
      </c>
      <c r="D3" s="77" t="s">
        <v>417</v>
      </c>
      <c r="E3" s="121" t="s">
        <v>505</v>
      </c>
      <c r="F3" s="86">
        <v>457932458</v>
      </c>
      <c r="G3" s="107">
        <v>43518</v>
      </c>
      <c r="H3" s="136" t="s">
        <v>547</v>
      </c>
      <c r="I3" s="152" t="s">
        <v>418</v>
      </c>
      <c r="J3" s="152" t="s">
        <v>419</v>
      </c>
      <c r="K3" s="152" t="s">
        <v>420</v>
      </c>
      <c r="L3" s="157" t="s">
        <v>490</v>
      </c>
      <c r="M3" s="153">
        <f>(2600*2)+(1085*2)-J3</f>
        <v>6870</v>
      </c>
      <c r="N3" s="153">
        <f>M3*0.5</f>
        <v>3435</v>
      </c>
      <c r="O3" s="127">
        <v>43230</v>
      </c>
      <c r="P3" s="169">
        <f>M3-N3</f>
        <v>3435</v>
      </c>
      <c r="Q3" s="115"/>
      <c r="R3" s="100" t="s">
        <v>541</v>
      </c>
    </row>
    <row r="4" spans="1:18" ht="20.25">
      <c r="A4" s="106">
        <v>2</v>
      </c>
      <c r="B4" s="151"/>
      <c r="C4" s="85" t="s">
        <v>421</v>
      </c>
      <c r="D4" s="77" t="s">
        <v>422</v>
      </c>
      <c r="E4" s="121" t="s">
        <v>506</v>
      </c>
      <c r="F4" s="86">
        <v>560000649</v>
      </c>
      <c r="G4" s="107">
        <v>46541</v>
      </c>
      <c r="H4" s="136" t="s">
        <v>547</v>
      </c>
      <c r="I4" s="152"/>
      <c r="J4" s="152"/>
      <c r="K4" s="152"/>
      <c r="L4" s="152"/>
      <c r="M4" s="153"/>
      <c r="N4" s="153"/>
      <c r="O4" s="127" t="s">
        <v>543</v>
      </c>
      <c r="P4" s="166"/>
      <c r="Q4" s="114"/>
    </row>
    <row r="5" spans="1:18" ht="20.25">
      <c r="A5" s="108">
        <v>3</v>
      </c>
      <c r="B5" s="154" t="s">
        <v>420</v>
      </c>
      <c r="C5" s="90" t="s">
        <v>423</v>
      </c>
      <c r="D5" s="91" t="s">
        <v>422</v>
      </c>
      <c r="E5" s="91" t="s">
        <v>507</v>
      </c>
      <c r="F5" s="92">
        <v>554255431</v>
      </c>
      <c r="G5" s="109">
        <v>46396</v>
      </c>
      <c r="H5" s="90" t="s">
        <v>548</v>
      </c>
      <c r="I5" s="155" t="s">
        <v>418</v>
      </c>
      <c r="J5" s="155" t="s">
        <v>419</v>
      </c>
      <c r="K5" s="155" t="s">
        <v>420</v>
      </c>
      <c r="L5" s="160"/>
      <c r="M5" s="156">
        <f>(3680*2)-J5</f>
        <v>6860</v>
      </c>
      <c r="N5" s="156">
        <f t="shared" ref="N5" si="0">M5*0.5</f>
        <v>3430</v>
      </c>
      <c r="O5" s="128">
        <v>43232</v>
      </c>
      <c r="P5" s="170">
        <f t="shared" ref="P5" si="1">M5-N5</f>
        <v>3430</v>
      </c>
      <c r="Q5" s="117"/>
    </row>
    <row r="6" spans="1:18" ht="20.25">
      <c r="A6" s="108">
        <v>4</v>
      </c>
      <c r="B6" s="154"/>
      <c r="C6" s="90" t="s">
        <v>72</v>
      </c>
      <c r="D6" s="91" t="s">
        <v>417</v>
      </c>
      <c r="E6" s="91" t="s">
        <v>507</v>
      </c>
      <c r="F6" s="92">
        <v>519104014</v>
      </c>
      <c r="G6" s="109">
        <v>45400</v>
      </c>
      <c r="H6" s="90" t="s">
        <v>548</v>
      </c>
      <c r="I6" s="155"/>
      <c r="J6" s="155"/>
      <c r="K6" s="155"/>
      <c r="L6" s="161"/>
      <c r="M6" s="156"/>
      <c r="N6" s="156"/>
      <c r="O6" s="128" t="s">
        <v>545</v>
      </c>
      <c r="P6" s="167"/>
      <c r="Q6" s="116"/>
    </row>
    <row r="7" spans="1:18" ht="20.25">
      <c r="A7" s="106">
        <v>5</v>
      </c>
      <c r="B7" s="151" t="s">
        <v>424</v>
      </c>
      <c r="C7" s="85" t="s">
        <v>425</v>
      </c>
      <c r="D7" s="77" t="s">
        <v>422</v>
      </c>
      <c r="E7" s="121" t="s">
        <v>508</v>
      </c>
      <c r="F7" s="86">
        <v>473456814</v>
      </c>
      <c r="G7" s="107">
        <v>44031</v>
      </c>
      <c r="H7" s="136" t="s">
        <v>548</v>
      </c>
      <c r="I7" s="152" t="s">
        <v>418</v>
      </c>
      <c r="J7" s="152" t="s">
        <v>419</v>
      </c>
      <c r="K7" s="152" t="s">
        <v>420</v>
      </c>
      <c r="L7" s="158"/>
      <c r="M7" s="153">
        <f>(3680*2)-J7</f>
        <v>6860</v>
      </c>
      <c r="N7" s="153">
        <f t="shared" ref="N7" si="2">M7*0.5</f>
        <v>3430</v>
      </c>
      <c r="O7" s="113" t="s">
        <v>555</v>
      </c>
      <c r="P7" s="169">
        <f t="shared" ref="P7" si="3">M7-N7</f>
        <v>3430</v>
      </c>
      <c r="Q7" s="115"/>
    </row>
    <row r="8" spans="1:18" ht="20.25">
      <c r="A8" s="106">
        <v>6</v>
      </c>
      <c r="B8" s="151"/>
      <c r="C8" s="85" t="s">
        <v>426</v>
      </c>
      <c r="D8" s="77" t="s">
        <v>417</v>
      </c>
      <c r="E8" s="121" t="s">
        <v>508</v>
      </c>
      <c r="F8" s="86">
        <v>476723738</v>
      </c>
      <c r="G8" s="107">
        <v>44153</v>
      </c>
      <c r="H8" s="136" t="s">
        <v>549</v>
      </c>
      <c r="I8" s="152"/>
      <c r="J8" s="152"/>
      <c r="K8" s="152"/>
      <c r="L8" s="159"/>
      <c r="M8" s="153"/>
      <c r="N8" s="153"/>
      <c r="O8" s="130" t="s">
        <v>555</v>
      </c>
      <c r="P8" s="166"/>
      <c r="Q8" s="114"/>
    </row>
    <row r="9" spans="1:18" ht="20.25">
      <c r="A9" s="108">
        <v>7</v>
      </c>
      <c r="B9" s="154" t="s">
        <v>428</v>
      </c>
      <c r="C9" s="90" t="s">
        <v>429</v>
      </c>
      <c r="D9" s="91" t="s">
        <v>417</v>
      </c>
      <c r="E9" s="91" t="s">
        <v>509</v>
      </c>
      <c r="F9" s="92">
        <v>461135902</v>
      </c>
      <c r="G9" s="109">
        <v>43729</v>
      </c>
      <c r="H9" s="134" t="s">
        <v>549</v>
      </c>
      <c r="I9" s="155" t="s">
        <v>418</v>
      </c>
      <c r="J9" s="155" t="s">
        <v>419</v>
      </c>
      <c r="K9" s="155" t="s">
        <v>420</v>
      </c>
      <c r="L9" s="160"/>
      <c r="M9" s="156">
        <f>(3680*2)-J9</f>
        <v>6860</v>
      </c>
      <c r="N9" s="156">
        <f t="shared" ref="N9" si="4">M9*0.5</f>
        <v>3430</v>
      </c>
      <c r="O9" s="110"/>
      <c r="P9" s="170">
        <f t="shared" ref="P9" si="5">M9-N9</f>
        <v>3430</v>
      </c>
      <c r="Q9" s="117"/>
    </row>
    <row r="10" spans="1:18" ht="20.25">
      <c r="A10" s="108">
        <v>8</v>
      </c>
      <c r="B10" s="154"/>
      <c r="C10" s="90" t="s">
        <v>430</v>
      </c>
      <c r="D10" s="91" t="s">
        <v>422</v>
      </c>
      <c r="E10" s="91" t="s">
        <v>509</v>
      </c>
      <c r="F10" s="92">
        <v>497709816</v>
      </c>
      <c r="G10" s="109">
        <v>44808</v>
      </c>
      <c r="H10" s="134" t="s">
        <v>549</v>
      </c>
      <c r="I10" s="155"/>
      <c r="J10" s="155"/>
      <c r="K10" s="155"/>
      <c r="L10" s="161"/>
      <c r="M10" s="156"/>
      <c r="N10" s="156"/>
      <c r="O10" s="110"/>
      <c r="P10" s="167"/>
      <c r="Q10" s="116"/>
    </row>
    <row r="11" spans="1:18" ht="20.25">
      <c r="A11" s="106">
        <v>9</v>
      </c>
      <c r="B11" s="151" t="s">
        <v>427</v>
      </c>
      <c r="C11" s="85" t="s">
        <v>432</v>
      </c>
      <c r="D11" s="77" t="s">
        <v>422</v>
      </c>
      <c r="E11" s="121" t="s">
        <v>510</v>
      </c>
      <c r="F11" s="86">
        <v>525458229</v>
      </c>
      <c r="G11" s="107">
        <v>45644</v>
      </c>
      <c r="H11" s="136" t="s">
        <v>387</v>
      </c>
      <c r="I11" s="152" t="s">
        <v>418</v>
      </c>
      <c r="J11" s="152" t="s">
        <v>419</v>
      </c>
      <c r="K11" s="152" t="s">
        <v>420</v>
      </c>
      <c r="L11" s="163" t="s">
        <v>563</v>
      </c>
      <c r="M11" s="153">
        <f>(2600*2)-J11</f>
        <v>4700</v>
      </c>
      <c r="N11" s="153">
        <f t="shared" ref="N11:N46" si="6">M11*0.5</f>
        <v>2350</v>
      </c>
      <c r="O11" s="127">
        <v>43233</v>
      </c>
      <c r="P11" s="169">
        <f>M11-2530</f>
        <v>2170</v>
      </c>
      <c r="Q11" s="115"/>
    </row>
    <row r="12" spans="1:18" ht="20.25">
      <c r="A12" s="106">
        <v>10</v>
      </c>
      <c r="B12" s="151"/>
      <c r="C12" s="85" t="s">
        <v>433</v>
      </c>
      <c r="D12" s="77" t="s">
        <v>417</v>
      </c>
      <c r="E12" s="121" t="s">
        <v>510</v>
      </c>
      <c r="F12" s="86">
        <v>525458227</v>
      </c>
      <c r="G12" s="107">
        <v>45644</v>
      </c>
      <c r="H12" s="136" t="s">
        <v>550</v>
      </c>
      <c r="I12" s="152"/>
      <c r="J12" s="152"/>
      <c r="K12" s="152"/>
      <c r="L12" s="164"/>
      <c r="M12" s="153"/>
      <c r="N12" s="153"/>
      <c r="O12" s="127" t="s">
        <v>561</v>
      </c>
      <c r="P12" s="166"/>
      <c r="Q12" s="114"/>
    </row>
    <row r="13" spans="1:18" ht="20.25">
      <c r="A13" s="108">
        <v>11</v>
      </c>
      <c r="B13" s="154" t="s">
        <v>431</v>
      </c>
      <c r="C13" s="90" t="s">
        <v>435</v>
      </c>
      <c r="D13" s="91" t="s">
        <v>417</v>
      </c>
      <c r="E13" s="91" t="s">
        <v>511</v>
      </c>
      <c r="F13" s="92">
        <v>576772947</v>
      </c>
      <c r="G13" s="109">
        <v>46848</v>
      </c>
      <c r="H13" s="134" t="s">
        <v>387</v>
      </c>
      <c r="I13" s="155" t="s">
        <v>418</v>
      </c>
      <c r="J13" s="155" t="s">
        <v>419</v>
      </c>
      <c r="K13" s="155" t="s">
        <v>420</v>
      </c>
      <c r="L13" s="162" t="s">
        <v>560</v>
      </c>
      <c r="M13" s="153">
        <f>(2600*2)-J13</f>
        <v>4700</v>
      </c>
      <c r="N13" s="156">
        <f t="shared" ref="N13:N37" si="7">M13*0.5</f>
        <v>2350</v>
      </c>
      <c r="O13" s="110" t="s">
        <v>556</v>
      </c>
      <c r="P13" s="170">
        <f t="shared" ref="P13" si="8">M13-N13</f>
        <v>2350</v>
      </c>
      <c r="Q13" s="117"/>
    </row>
    <row r="14" spans="1:18" ht="20.25">
      <c r="A14" s="108">
        <v>12</v>
      </c>
      <c r="B14" s="154"/>
      <c r="C14" s="90" t="s">
        <v>436</v>
      </c>
      <c r="D14" s="91" t="s">
        <v>422</v>
      </c>
      <c r="E14" s="91" t="s">
        <v>511</v>
      </c>
      <c r="F14" s="92">
        <v>512875321</v>
      </c>
      <c r="G14" s="109">
        <v>43157</v>
      </c>
      <c r="H14" s="134" t="s">
        <v>387</v>
      </c>
      <c r="I14" s="155"/>
      <c r="J14" s="155"/>
      <c r="K14" s="155"/>
      <c r="L14" s="161"/>
      <c r="M14" s="153"/>
      <c r="N14" s="156"/>
      <c r="O14" s="131" t="s">
        <v>556</v>
      </c>
      <c r="P14" s="167"/>
      <c r="Q14" s="116"/>
    </row>
    <row r="15" spans="1:18" ht="20.25">
      <c r="A15" s="106">
        <v>13</v>
      </c>
      <c r="B15" s="151" t="s">
        <v>434</v>
      </c>
      <c r="C15" s="85" t="s">
        <v>438</v>
      </c>
      <c r="D15" s="77" t="s">
        <v>417</v>
      </c>
      <c r="E15" s="121" t="s">
        <v>512</v>
      </c>
      <c r="F15" s="86">
        <v>481979756</v>
      </c>
      <c r="G15" s="107">
        <v>44284</v>
      </c>
      <c r="H15" s="136" t="s">
        <v>549</v>
      </c>
      <c r="I15" s="166" t="s">
        <v>439</v>
      </c>
      <c r="J15" s="152" t="s">
        <v>419</v>
      </c>
      <c r="K15" s="152" t="s">
        <v>420</v>
      </c>
      <c r="L15" s="158"/>
      <c r="M15" s="153">
        <f>(3680*2)-J15</f>
        <v>6860</v>
      </c>
      <c r="N15" s="153">
        <f t="shared" ref="N15" si="9">M15*0.5</f>
        <v>3430</v>
      </c>
      <c r="O15" s="113"/>
      <c r="P15" s="169">
        <f t="shared" ref="P15" si="10">M15-N15</f>
        <v>3430</v>
      </c>
      <c r="Q15" s="115"/>
    </row>
    <row r="16" spans="1:18" ht="20.25">
      <c r="A16" s="106">
        <v>14</v>
      </c>
      <c r="B16" s="151"/>
      <c r="C16" s="85" t="s">
        <v>440</v>
      </c>
      <c r="D16" s="77" t="s">
        <v>422</v>
      </c>
      <c r="E16" s="121" t="s">
        <v>512</v>
      </c>
      <c r="F16" s="86">
        <v>524529629</v>
      </c>
      <c r="G16" s="107">
        <v>45531</v>
      </c>
      <c r="H16" s="136" t="s">
        <v>548</v>
      </c>
      <c r="I16" s="166"/>
      <c r="J16" s="152"/>
      <c r="K16" s="152"/>
      <c r="L16" s="159"/>
      <c r="M16" s="153"/>
      <c r="N16" s="153"/>
      <c r="O16" s="113"/>
      <c r="P16" s="166"/>
      <c r="Q16" s="114"/>
    </row>
    <row r="17" spans="1:17" ht="20.25" customHeight="1">
      <c r="A17" s="108">
        <v>15</v>
      </c>
      <c r="B17" s="154" t="s">
        <v>437</v>
      </c>
      <c r="C17" s="90" t="s">
        <v>442</v>
      </c>
      <c r="D17" s="91" t="s">
        <v>422</v>
      </c>
      <c r="E17" s="91" t="s">
        <v>513</v>
      </c>
      <c r="F17" s="92" t="s">
        <v>344</v>
      </c>
      <c r="G17" s="93">
        <v>43521</v>
      </c>
      <c r="H17" s="135" t="s">
        <v>387</v>
      </c>
      <c r="I17" s="167" t="s">
        <v>439</v>
      </c>
      <c r="J17" s="141" t="s">
        <v>419</v>
      </c>
      <c r="K17" s="155" t="s">
        <v>420</v>
      </c>
      <c r="L17" s="162" t="s">
        <v>570</v>
      </c>
      <c r="M17" s="111">
        <f>(2600)-J17</f>
        <v>2100</v>
      </c>
      <c r="N17" s="112">
        <f>M17*0.5</f>
        <v>1050</v>
      </c>
      <c r="O17" s="112" t="s">
        <v>573</v>
      </c>
      <c r="P17" s="104">
        <f>M17-1140</f>
        <v>960</v>
      </c>
      <c r="Q17" s="122"/>
    </row>
    <row r="18" spans="1:17" ht="20.25">
      <c r="A18" s="108">
        <v>16</v>
      </c>
      <c r="B18" s="154"/>
      <c r="C18" s="90" t="s">
        <v>443</v>
      </c>
      <c r="D18" s="91" t="s">
        <v>422</v>
      </c>
      <c r="E18" s="91" t="s">
        <v>536</v>
      </c>
      <c r="F18" s="92">
        <v>434937485</v>
      </c>
      <c r="G18" s="93">
        <v>43030</v>
      </c>
      <c r="H18" s="134" t="s">
        <v>387</v>
      </c>
      <c r="I18" s="167"/>
      <c r="J18" s="141" t="s">
        <v>419</v>
      </c>
      <c r="K18" s="155"/>
      <c r="L18" s="161"/>
      <c r="M18" s="111">
        <f>(2600)-J18</f>
        <v>2100</v>
      </c>
      <c r="N18" s="112">
        <f>M18*0.5</f>
        <v>1050</v>
      </c>
      <c r="O18" s="112" t="s">
        <v>571</v>
      </c>
      <c r="P18" s="104">
        <f>M18-1140</f>
        <v>960</v>
      </c>
      <c r="Q18" s="122"/>
    </row>
    <row r="19" spans="1:17" ht="20.25" customHeight="1">
      <c r="A19" s="106">
        <v>17</v>
      </c>
      <c r="B19" s="151" t="s">
        <v>441</v>
      </c>
      <c r="C19" s="85" t="s">
        <v>445</v>
      </c>
      <c r="D19" s="77" t="s">
        <v>417</v>
      </c>
      <c r="E19" s="121" t="s">
        <v>514</v>
      </c>
      <c r="F19" s="86">
        <v>570463131</v>
      </c>
      <c r="G19" s="87">
        <v>46574</v>
      </c>
      <c r="H19" s="136" t="s">
        <v>387</v>
      </c>
      <c r="I19" s="152" t="s">
        <v>418</v>
      </c>
      <c r="J19" s="152" t="s">
        <v>419</v>
      </c>
      <c r="K19" s="152" t="s">
        <v>420</v>
      </c>
      <c r="L19" s="163" t="s">
        <v>563</v>
      </c>
      <c r="M19" s="153">
        <f>(2600*2)-J19</f>
        <v>4700</v>
      </c>
      <c r="N19" s="153">
        <f t="shared" si="7"/>
        <v>2350</v>
      </c>
      <c r="O19" s="127">
        <v>43235</v>
      </c>
      <c r="P19" s="169">
        <f>M19-2530</f>
        <v>2170</v>
      </c>
      <c r="Q19" s="115"/>
    </row>
    <row r="20" spans="1:17" ht="20.25">
      <c r="A20" s="106">
        <v>18</v>
      </c>
      <c r="B20" s="151"/>
      <c r="C20" s="85" t="s">
        <v>446</v>
      </c>
      <c r="D20" s="77" t="s">
        <v>422</v>
      </c>
      <c r="E20" s="121" t="s">
        <v>514</v>
      </c>
      <c r="F20" s="86">
        <v>483201124</v>
      </c>
      <c r="G20" s="87">
        <v>44488</v>
      </c>
      <c r="H20" s="136" t="s">
        <v>387</v>
      </c>
      <c r="I20" s="152"/>
      <c r="J20" s="152"/>
      <c r="K20" s="152"/>
      <c r="L20" s="164"/>
      <c r="M20" s="153"/>
      <c r="N20" s="153"/>
      <c r="O20" s="127" t="s">
        <v>567</v>
      </c>
      <c r="P20" s="166"/>
      <c r="Q20" s="114"/>
    </row>
    <row r="21" spans="1:17" ht="20.25" customHeight="1">
      <c r="A21" s="108">
        <v>19</v>
      </c>
      <c r="B21" s="154" t="s">
        <v>444</v>
      </c>
      <c r="C21" s="90" t="s">
        <v>448</v>
      </c>
      <c r="D21" s="91" t="s">
        <v>422</v>
      </c>
      <c r="E21" s="91" t="s">
        <v>515</v>
      </c>
      <c r="F21" s="92">
        <v>519413308</v>
      </c>
      <c r="G21" s="93">
        <v>45439</v>
      </c>
      <c r="H21" s="134" t="s">
        <v>387</v>
      </c>
      <c r="I21" s="154" t="s">
        <v>439</v>
      </c>
      <c r="J21" s="141" t="s">
        <v>419</v>
      </c>
      <c r="K21" s="155" t="s">
        <v>420</v>
      </c>
      <c r="L21" s="162" t="s">
        <v>560</v>
      </c>
      <c r="M21" s="111">
        <f>(2600)-J21</f>
        <v>2100</v>
      </c>
      <c r="N21" s="112">
        <f>M21*0.5</f>
        <v>1050</v>
      </c>
      <c r="O21" s="112" t="s">
        <v>555</v>
      </c>
      <c r="P21" s="104">
        <f>N21</f>
        <v>1050</v>
      </c>
      <c r="Q21" s="122"/>
    </row>
    <row r="22" spans="1:17" ht="20.25">
      <c r="A22" s="108">
        <v>20</v>
      </c>
      <c r="B22" s="154"/>
      <c r="C22" s="90" t="s">
        <v>294</v>
      </c>
      <c r="D22" s="91" t="s">
        <v>422</v>
      </c>
      <c r="E22" s="91" t="s">
        <v>516</v>
      </c>
      <c r="F22" s="92">
        <v>546375809</v>
      </c>
      <c r="G22" s="93">
        <v>46351</v>
      </c>
      <c r="H22" s="134" t="s">
        <v>387</v>
      </c>
      <c r="I22" s="154"/>
      <c r="J22" s="141" t="s">
        <v>419</v>
      </c>
      <c r="K22" s="155"/>
      <c r="L22" s="161"/>
      <c r="M22" s="111">
        <f>(2600)-J22</f>
        <v>2100</v>
      </c>
      <c r="N22" s="112">
        <f>M22*0.5</f>
        <v>1050</v>
      </c>
      <c r="O22" s="112" t="s">
        <v>556</v>
      </c>
      <c r="P22" s="104">
        <v>1050</v>
      </c>
      <c r="Q22" s="122"/>
    </row>
    <row r="23" spans="1:17" ht="20.25" customHeight="1">
      <c r="A23" s="106">
        <v>21</v>
      </c>
      <c r="B23" s="151" t="s">
        <v>447</v>
      </c>
      <c r="C23" s="85" t="s">
        <v>450</v>
      </c>
      <c r="D23" s="77" t="s">
        <v>417</v>
      </c>
      <c r="E23" s="121" t="s">
        <v>517</v>
      </c>
      <c r="F23" s="86">
        <v>519371907</v>
      </c>
      <c r="G23" s="87">
        <v>45327</v>
      </c>
      <c r="H23" s="136" t="s">
        <v>387</v>
      </c>
      <c r="I23" s="166" t="s">
        <v>272</v>
      </c>
      <c r="J23" s="152" t="s">
        <v>419</v>
      </c>
      <c r="K23" s="152" t="s">
        <v>420</v>
      </c>
      <c r="L23" s="165" t="s">
        <v>560</v>
      </c>
      <c r="M23" s="153">
        <f>(2600*2)-J23</f>
        <v>4700</v>
      </c>
      <c r="N23" s="153">
        <f t="shared" si="6"/>
        <v>2350</v>
      </c>
      <c r="O23" s="113" t="s">
        <v>555</v>
      </c>
      <c r="P23" s="169">
        <f t="shared" ref="P23" si="11">M23-N23</f>
        <v>2350</v>
      </c>
      <c r="Q23" s="115"/>
    </row>
    <row r="24" spans="1:17" ht="20.25">
      <c r="A24" s="106">
        <v>22</v>
      </c>
      <c r="B24" s="151"/>
      <c r="C24" s="85" t="s">
        <v>451</v>
      </c>
      <c r="D24" s="77" t="s">
        <v>422</v>
      </c>
      <c r="E24" s="121" t="s">
        <v>517</v>
      </c>
      <c r="F24" s="86">
        <v>532597316</v>
      </c>
      <c r="G24" s="87">
        <v>45889</v>
      </c>
      <c r="H24" s="136" t="s">
        <v>387</v>
      </c>
      <c r="I24" s="166"/>
      <c r="J24" s="152"/>
      <c r="K24" s="152"/>
      <c r="L24" s="159"/>
      <c r="M24" s="153"/>
      <c r="N24" s="153"/>
      <c r="O24" s="130" t="s">
        <v>555</v>
      </c>
      <c r="P24" s="166"/>
      <c r="Q24" s="114"/>
    </row>
    <row r="25" spans="1:17" ht="20.25">
      <c r="A25" s="108">
        <v>23</v>
      </c>
      <c r="B25" s="154" t="s">
        <v>453</v>
      </c>
      <c r="C25" s="90" t="s">
        <v>454</v>
      </c>
      <c r="D25" s="91" t="s">
        <v>422</v>
      </c>
      <c r="E25" s="91" t="s">
        <v>518</v>
      </c>
      <c r="F25" s="92">
        <v>572813634</v>
      </c>
      <c r="G25" s="93">
        <v>46759</v>
      </c>
      <c r="H25" s="134" t="s">
        <v>547</v>
      </c>
      <c r="I25" s="167" t="s">
        <v>272</v>
      </c>
      <c r="J25" s="155" t="s">
        <v>419</v>
      </c>
      <c r="K25" s="155" t="s">
        <v>420</v>
      </c>
      <c r="L25" s="162" t="s">
        <v>491</v>
      </c>
      <c r="M25" s="153">
        <f>(2680*2)-J25</f>
        <v>4860</v>
      </c>
      <c r="N25" s="156">
        <f t="shared" si="7"/>
        <v>2430</v>
      </c>
      <c r="O25" s="112" t="s">
        <v>555</v>
      </c>
      <c r="P25" s="170">
        <f t="shared" ref="P25" si="12">M25-N25</f>
        <v>2430</v>
      </c>
      <c r="Q25" s="117"/>
    </row>
    <row r="26" spans="1:17" ht="20.25">
      <c r="A26" s="108">
        <v>24</v>
      </c>
      <c r="B26" s="154"/>
      <c r="C26" s="90" t="s">
        <v>455</v>
      </c>
      <c r="D26" s="91" t="s">
        <v>422</v>
      </c>
      <c r="E26" s="91" t="s">
        <v>518</v>
      </c>
      <c r="F26" s="92">
        <v>576268412</v>
      </c>
      <c r="G26" s="93">
        <v>44935</v>
      </c>
      <c r="H26" s="134" t="s">
        <v>547</v>
      </c>
      <c r="I26" s="167"/>
      <c r="J26" s="155"/>
      <c r="K26" s="155"/>
      <c r="L26" s="161"/>
      <c r="M26" s="153"/>
      <c r="N26" s="156"/>
      <c r="O26" s="112" t="s">
        <v>555</v>
      </c>
      <c r="P26" s="167"/>
      <c r="Q26" s="116"/>
    </row>
    <row r="27" spans="1:17" ht="20.25">
      <c r="A27" s="106">
        <v>25</v>
      </c>
      <c r="B27" s="151" t="s">
        <v>449</v>
      </c>
      <c r="C27" s="85" t="s">
        <v>457</v>
      </c>
      <c r="D27" s="77" t="s">
        <v>417</v>
      </c>
      <c r="E27" s="121" t="s">
        <v>519</v>
      </c>
      <c r="F27" s="86">
        <v>568774120</v>
      </c>
      <c r="G27" s="87">
        <v>46656</v>
      </c>
      <c r="H27" s="136" t="s">
        <v>549</v>
      </c>
      <c r="I27" s="151" t="s">
        <v>272</v>
      </c>
      <c r="J27" s="152" t="s">
        <v>419</v>
      </c>
      <c r="K27" s="152" t="s">
        <v>420</v>
      </c>
      <c r="L27" s="158"/>
      <c r="M27" s="153">
        <f>(3680*2)-J27</f>
        <v>6860</v>
      </c>
      <c r="N27" s="153">
        <f t="shared" ref="N27" si="13">M27*0.5</f>
        <v>3430</v>
      </c>
      <c r="O27" s="126">
        <v>43230</v>
      </c>
      <c r="P27" s="169">
        <f t="shared" ref="P27" si="14">M27-N27</f>
        <v>3430</v>
      </c>
      <c r="Q27" s="115"/>
    </row>
    <row r="28" spans="1:17" ht="20.25">
      <c r="A28" s="106">
        <v>26</v>
      </c>
      <c r="B28" s="151"/>
      <c r="C28" s="85" t="s">
        <v>458</v>
      </c>
      <c r="D28" s="77" t="s">
        <v>422</v>
      </c>
      <c r="E28" s="121" t="s">
        <v>519</v>
      </c>
      <c r="F28" s="86">
        <v>480191500</v>
      </c>
      <c r="G28" s="87">
        <v>44486</v>
      </c>
      <c r="H28" s="136" t="s">
        <v>549</v>
      </c>
      <c r="I28" s="151"/>
      <c r="J28" s="152"/>
      <c r="K28" s="152"/>
      <c r="L28" s="159"/>
      <c r="M28" s="153"/>
      <c r="N28" s="153"/>
      <c r="O28" s="127" t="s">
        <v>544</v>
      </c>
      <c r="P28" s="166"/>
      <c r="Q28" s="114"/>
    </row>
    <row r="29" spans="1:17" ht="20.25">
      <c r="A29" s="108">
        <v>27</v>
      </c>
      <c r="B29" s="154" t="s">
        <v>460</v>
      </c>
      <c r="C29" s="90" t="s">
        <v>461</v>
      </c>
      <c r="D29" s="91" t="s">
        <v>422</v>
      </c>
      <c r="E29" s="91" t="s">
        <v>520</v>
      </c>
      <c r="F29" s="92">
        <v>499879066</v>
      </c>
      <c r="G29" s="93">
        <v>45002</v>
      </c>
      <c r="H29" s="134" t="s">
        <v>549</v>
      </c>
      <c r="I29" s="167" t="s">
        <v>272</v>
      </c>
      <c r="J29" s="155" t="s">
        <v>419</v>
      </c>
      <c r="K29" s="155" t="s">
        <v>420</v>
      </c>
      <c r="L29" s="160"/>
      <c r="M29" s="156">
        <f>(3680*2)-J29</f>
        <v>6860</v>
      </c>
      <c r="N29" s="156">
        <f t="shared" si="6"/>
        <v>3430</v>
      </c>
      <c r="O29" s="128">
        <v>43231</v>
      </c>
      <c r="P29" s="170">
        <f t="shared" ref="P29" si="15">M29-N29</f>
        <v>3430</v>
      </c>
      <c r="Q29" s="117"/>
    </row>
    <row r="30" spans="1:17" ht="20.25">
      <c r="A30" s="108">
        <v>28</v>
      </c>
      <c r="B30" s="154"/>
      <c r="C30" s="90" t="s">
        <v>462</v>
      </c>
      <c r="D30" s="91" t="s">
        <v>417</v>
      </c>
      <c r="E30" s="91" t="s">
        <v>520</v>
      </c>
      <c r="F30" s="92">
        <v>499879062</v>
      </c>
      <c r="G30" s="93">
        <v>45002</v>
      </c>
      <c r="H30" s="134" t="s">
        <v>549</v>
      </c>
      <c r="I30" s="167"/>
      <c r="J30" s="155"/>
      <c r="K30" s="155"/>
      <c r="L30" s="161"/>
      <c r="M30" s="156"/>
      <c r="N30" s="156"/>
      <c r="O30" s="129">
        <v>1259840</v>
      </c>
      <c r="P30" s="167"/>
      <c r="Q30" s="116"/>
    </row>
    <row r="31" spans="1:17" ht="20.25" customHeight="1">
      <c r="A31" s="106">
        <v>29</v>
      </c>
      <c r="B31" s="151" t="s">
        <v>452</v>
      </c>
      <c r="C31" s="85" t="s">
        <v>464</v>
      </c>
      <c r="D31" s="77" t="s">
        <v>422</v>
      </c>
      <c r="E31" s="121" t="s">
        <v>521</v>
      </c>
      <c r="F31" s="86">
        <v>470761758</v>
      </c>
      <c r="G31" s="87">
        <v>44040</v>
      </c>
      <c r="H31" s="136" t="s">
        <v>387</v>
      </c>
      <c r="I31" s="166" t="s">
        <v>272</v>
      </c>
      <c r="J31" s="152" t="s">
        <v>419</v>
      </c>
      <c r="K31" s="152" t="s">
        <v>420</v>
      </c>
      <c r="L31" s="165" t="s">
        <v>560</v>
      </c>
      <c r="M31" s="153">
        <f>(2600*2)-J31</f>
        <v>4700</v>
      </c>
      <c r="N31" s="153">
        <f t="shared" si="7"/>
        <v>2350</v>
      </c>
      <c r="O31" s="113" t="s">
        <v>555</v>
      </c>
      <c r="P31" s="169">
        <f t="shared" ref="P31" si="16">M31-N31</f>
        <v>2350</v>
      </c>
      <c r="Q31" s="115"/>
    </row>
    <row r="32" spans="1:17" ht="20.25" customHeight="1">
      <c r="A32" s="106">
        <v>30</v>
      </c>
      <c r="B32" s="151"/>
      <c r="C32" s="85" t="s">
        <v>465</v>
      </c>
      <c r="D32" s="77" t="s">
        <v>417</v>
      </c>
      <c r="E32" s="121" t="s">
        <v>521</v>
      </c>
      <c r="F32" s="86">
        <v>470761759</v>
      </c>
      <c r="G32" s="87">
        <v>44040</v>
      </c>
      <c r="H32" s="136" t="s">
        <v>387</v>
      </c>
      <c r="I32" s="166"/>
      <c r="J32" s="152"/>
      <c r="K32" s="152"/>
      <c r="L32" s="159"/>
      <c r="M32" s="153"/>
      <c r="N32" s="153"/>
      <c r="O32" s="130" t="s">
        <v>555</v>
      </c>
      <c r="P32" s="166"/>
      <c r="Q32" s="114"/>
    </row>
    <row r="33" spans="1:17" ht="20.25">
      <c r="A33" s="108">
        <v>31</v>
      </c>
      <c r="B33" s="154" t="s">
        <v>456</v>
      </c>
      <c r="C33" s="90" t="s">
        <v>467</v>
      </c>
      <c r="D33" s="91" t="s">
        <v>422</v>
      </c>
      <c r="E33" s="91" t="s">
        <v>522</v>
      </c>
      <c r="F33" s="92">
        <v>548977100</v>
      </c>
      <c r="G33" s="93">
        <v>46262</v>
      </c>
      <c r="H33" s="134" t="s">
        <v>549</v>
      </c>
      <c r="I33" s="167" t="s">
        <v>439</v>
      </c>
      <c r="J33" s="155" t="s">
        <v>419</v>
      </c>
      <c r="K33" s="155" t="s">
        <v>420</v>
      </c>
      <c r="L33" s="160"/>
      <c r="M33" s="112">
        <v>3680</v>
      </c>
      <c r="N33" s="112">
        <f>(3680-500)*0.5</f>
        <v>1590</v>
      </c>
      <c r="O33" s="112" t="s">
        <v>556</v>
      </c>
      <c r="P33" s="104">
        <f>N33</f>
        <v>1590</v>
      </c>
      <c r="Q33" s="122"/>
    </row>
    <row r="34" spans="1:17" ht="20.25">
      <c r="A34" s="108">
        <v>32</v>
      </c>
      <c r="B34" s="154"/>
      <c r="C34" s="90" t="s">
        <v>73</v>
      </c>
      <c r="D34" s="91" t="s">
        <v>422</v>
      </c>
      <c r="E34" s="91" t="s">
        <v>523</v>
      </c>
      <c r="F34" s="92">
        <v>519565034</v>
      </c>
      <c r="G34" s="93">
        <v>45448</v>
      </c>
      <c r="H34" s="134" t="s">
        <v>549</v>
      </c>
      <c r="I34" s="167"/>
      <c r="J34" s="155"/>
      <c r="K34" s="155"/>
      <c r="L34" s="161"/>
      <c r="M34" s="112">
        <v>3680</v>
      </c>
      <c r="N34" s="112">
        <f>(3680-500)*0.5</f>
        <v>1590</v>
      </c>
      <c r="O34" s="112" t="s">
        <v>572</v>
      </c>
      <c r="P34" s="104">
        <f>N34</f>
        <v>1590</v>
      </c>
      <c r="Q34" s="122"/>
    </row>
    <row r="35" spans="1:17" ht="20.25">
      <c r="A35" s="106">
        <v>33</v>
      </c>
      <c r="B35" s="151" t="s">
        <v>459</v>
      </c>
      <c r="C35" s="85" t="s">
        <v>469</v>
      </c>
      <c r="D35" s="77" t="s">
        <v>422</v>
      </c>
      <c r="E35" s="121" t="s">
        <v>524</v>
      </c>
      <c r="F35" s="86">
        <v>564357223</v>
      </c>
      <c r="G35" s="87">
        <v>46450</v>
      </c>
      <c r="H35" s="136" t="s">
        <v>549</v>
      </c>
      <c r="I35" s="166" t="s">
        <v>439</v>
      </c>
      <c r="J35" s="83" t="s">
        <v>419</v>
      </c>
      <c r="K35" s="152" t="s">
        <v>420</v>
      </c>
      <c r="L35" s="158"/>
      <c r="M35" s="111">
        <v>3680</v>
      </c>
      <c r="N35" s="111">
        <f>(3680-500)*0.5</f>
        <v>1590</v>
      </c>
      <c r="O35" s="111" t="s">
        <v>556</v>
      </c>
      <c r="P35" s="102">
        <f>N34</f>
        <v>1590</v>
      </c>
      <c r="Q35" s="123"/>
    </row>
    <row r="36" spans="1:17" ht="20.25">
      <c r="A36" s="106">
        <v>34</v>
      </c>
      <c r="B36" s="151"/>
      <c r="C36" s="85" t="s">
        <v>55</v>
      </c>
      <c r="D36" s="77" t="s">
        <v>422</v>
      </c>
      <c r="E36" s="77" t="s">
        <v>525</v>
      </c>
      <c r="F36" s="86">
        <v>465308589</v>
      </c>
      <c r="G36" s="87">
        <v>43876</v>
      </c>
      <c r="H36" s="136" t="s">
        <v>549</v>
      </c>
      <c r="I36" s="166"/>
      <c r="J36" s="83"/>
      <c r="K36" s="152"/>
      <c r="L36" s="159"/>
      <c r="M36" s="111">
        <v>3680</v>
      </c>
      <c r="N36" s="111">
        <f>3680*0.5</f>
        <v>1840</v>
      </c>
      <c r="O36" s="111"/>
      <c r="P36" s="102">
        <f t="shared" ref="P36" si="17">M36-N36</f>
        <v>1840</v>
      </c>
      <c r="Q36" s="123"/>
    </row>
    <row r="37" spans="1:17" ht="20.25" customHeight="1">
      <c r="A37" s="108">
        <v>35</v>
      </c>
      <c r="B37" s="154" t="s">
        <v>463</v>
      </c>
      <c r="C37" s="90" t="s">
        <v>471</v>
      </c>
      <c r="D37" s="91" t="s">
        <v>417</v>
      </c>
      <c r="E37" s="91" t="s">
        <v>526</v>
      </c>
      <c r="F37" s="92">
        <v>559705661</v>
      </c>
      <c r="G37" s="93">
        <v>46483</v>
      </c>
      <c r="H37" s="134" t="s">
        <v>387</v>
      </c>
      <c r="I37" s="167" t="s">
        <v>439</v>
      </c>
      <c r="J37" s="155" t="s">
        <v>419</v>
      </c>
      <c r="K37" s="155" t="s">
        <v>420</v>
      </c>
      <c r="L37" s="162" t="s">
        <v>560</v>
      </c>
      <c r="M37" s="156">
        <f>(2600*2)-J37</f>
        <v>4700</v>
      </c>
      <c r="N37" s="172">
        <v>43237</v>
      </c>
      <c r="O37" s="110" t="s">
        <v>555</v>
      </c>
      <c r="P37" s="170">
        <f>M37-2350</f>
        <v>2350</v>
      </c>
      <c r="Q37" s="117"/>
    </row>
    <row r="38" spans="1:17" ht="20.25">
      <c r="A38" s="108">
        <v>36</v>
      </c>
      <c r="B38" s="154"/>
      <c r="C38" s="90" t="s">
        <v>472</v>
      </c>
      <c r="D38" s="91" t="s">
        <v>422</v>
      </c>
      <c r="E38" s="91" t="s">
        <v>526</v>
      </c>
      <c r="F38" s="92">
        <v>559705660</v>
      </c>
      <c r="G38" s="93">
        <v>46483</v>
      </c>
      <c r="H38" s="134" t="s">
        <v>387</v>
      </c>
      <c r="I38" s="167"/>
      <c r="J38" s="155"/>
      <c r="K38" s="155"/>
      <c r="L38" s="161"/>
      <c r="M38" s="156"/>
      <c r="N38" s="173" t="s">
        <v>577</v>
      </c>
      <c r="O38" s="131" t="s">
        <v>555</v>
      </c>
      <c r="P38" s="167"/>
      <c r="Q38" s="116"/>
    </row>
    <row r="39" spans="1:17" ht="20.25">
      <c r="A39" s="106">
        <v>37</v>
      </c>
      <c r="B39" s="151" t="s">
        <v>466</v>
      </c>
      <c r="C39" s="85" t="s">
        <v>474</v>
      </c>
      <c r="D39" s="77" t="s">
        <v>422</v>
      </c>
      <c r="E39" s="121" t="s">
        <v>527</v>
      </c>
      <c r="F39" s="86">
        <v>540458819</v>
      </c>
      <c r="G39" s="87">
        <v>46047</v>
      </c>
      <c r="H39" s="136" t="s">
        <v>549</v>
      </c>
      <c r="I39" s="82" t="s">
        <v>272</v>
      </c>
      <c r="J39" s="83" t="s">
        <v>419</v>
      </c>
      <c r="K39" s="83" t="s">
        <v>420</v>
      </c>
      <c r="L39" s="158"/>
      <c r="M39" s="111">
        <v>3680</v>
      </c>
      <c r="N39" s="111">
        <v>1590</v>
      </c>
      <c r="O39" s="111" t="s">
        <v>564</v>
      </c>
      <c r="P39" s="111">
        <v>1590</v>
      </c>
      <c r="Q39" s="111"/>
    </row>
    <row r="40" spans="1:17" ht="20.25">
      <c r="A40" s="106">
        <v>38</v>
      </c>
      <c r="B40" s="151"/>
      <c r="C40" s="85" t="s">
        <v>475</v>
      </c>
      <c r="D40" s="77" t="s">
        <v>422</v>
      </c>
      <c r="E40" s="121" t="s">
        <v>528</v>
      </c>
      <c r="F40" s="86">
        <v>487595065</v>
      </c>
      <c r="G40" s="87">
        <v>44552</v>
      </c>
      <c r="H40" s="136" t="s">
        <v>549</v>
      </c>
      <c r="I40" s="82" t="s">
        <v>272</v>
      </c>
      <c r="J40" s="83" t="s">
        <v>419</v>
      </c>
      <c r="K40" s="83" t="s">
        <v>420</v>
      </c>
      <c r="L40" s="159"/>
      <c r="M40" s="111">
        <v>3680</v>
      </c>
      <c r="N40" s="111">
        <v>1590</v>
      </c>
      <c r="O40" s="111" t="s">
        <v>556</v>
      </c>
      <c r="P40" s="111">
        <v>1590</v>
      </c>
      <c r="Q40" s="111"/>
    </row>
    <row r="41" spans="1:17" ht="20.25" customHeight="1">
      <c r="A41" s="108">
        <v>39</v>
      </c>
      <c r="B41" s="154" t="s">
        <v>476</v>
      </c>
      <c r="C41" s="90" t="s">
        <v>477</v>
      </c>
      <c r="D41" s="91" t="s">
        <v>417</v>
      </c>
      <c r="E41" s="91" t="s">
        <v>537</v>
      </c>
      <c r="F41" s="92">
        <v>449219331</v>
      </c>
      <c r="G41" s="93">
        <v>43329</v>
      </c>
      <c r="H41" s="134" t="s">
        <v>387</v>
      </c>
      <c r="I41" s="167" t="s">
        <v>272</v>
      </c>
      <c r="J41" s="155" t="s">
        <v>419</v>
      </c>
      <c r="K41" s="155" t="s">
        <v>420</v>
      </c>
      <c r="L41" s="162" t="s">
        <v>560</v>
      </c>
      <c r="M41" s="156"/>
      <c r="N41" s="156">
        <f t="shared" si="6"/>
        <v>0</v>
      </c>
      <c r="O41" s="110"/>
      <c r="P41" s="170">
        <f t="shared" ref="P41" si="18">M41-N41</f>
        <v>0</v>
      </c>
      <c r="Q41" s="117"/>
    </row>
    <row r="42" spans="1:17" ht="20.25">
      <c r="A42" s="108">
        <v>40</v>
      </c>
      <c r="B42" s="154"/>
      <c r="C42" s="90" t="s">
        <v>478</v>
      </c>
      <c r="D42" s="91" t="s">
        <v>422</v>
      </c>
      <c r="E42" s="91" t="s">
        <v>538</v>
      </c>
      <c r="F42" s="92">
        <v>500905782</v>
      </c>
      <c r="G42" s="93">
        <v>44933</v>
      </c>
      <c r="H42" s="134" t="s">
        <v>387</v>
      </c>
      <c r="I42" s="167"/>
      <c r="J42" s="155"/>
      <c r="K42" s="155"/>
      <c r="L42" s="161"/>
      <c r="M42" s="156"/>
      <c r="N42" s="156"/>
      <c r="O42" s="110"/>
      <c r="P42" s="167"/>
      <c r="Q42" s="116"/>
    </row>
    <row r="43" spans="1:17" ht="20.25">
      <c r="A43" s="106">
        <v>41</v>
      </c>
      <c r="B43" s="168" t="s">
        <v>468</v>
      </c>
      <c r="C43" s="88" t="s">
        <v>479</v>
      </c>
      <c r="D43" s="88" t="s">
        <v>422</v>
      </c>
      <c r="E43" s="121" t="s">
        <v>529</v>
      </c>
      <c r="F43" s="88">
        <v>538242167</v>
      </c>
      <c r="G43" s="89">
        <v>45957</v>
      </c>
      <c r="H43" s="136" t="s">
        <v>548</v>
      </c>
      <c r="I43" s="168" t="s">
        <v>189</v>
      </c>
      <c r="J43" s="168" t="s">
        <v>419</v>
      </c>
      <c r="K43" s="168" t="s">
        <v>424</v>
      </c>
      <c r="L43" s="168"/>
      <c r="M43" s="153">
        <f>(3680*2)+(3680*0.85)-J43</f>
        <v>9988</v>
      </c>
      <c r="N43" s="169">
        <f>M43*0.5</f>
        <v>4994</v>
      </c>
      <c r="O43" s="101" t="s">
        <v>556</v>
      </c>
      <c r="P43" s="169">
        <f>M43-N43</f>
        <v>4994</v>
      </c>
      <c r="Q43" s="115"/>
    </row>
    <row r="44" spans="1:17" ht="20.25">
      <c r="A44" s="106">
        <v>42</v>
      </c>
      <c r="B44" s="168"/>
      <c r="C44" s="88" t="s">
        <v>480</v>
      </c>
      <c r="D44" s="88" t="s">
        <v>417</v>
      </c>
      <c r="E44" s="121" t="s">
        <v>529</v>
      </c>
      <c r="F44" s="88">
        <v>530821046</v>
      </c>
      <c r="G44" s="89">
        <v>45873</v>
      </c>
      <c r="H44" s="136" t="s">
        <v>548</v>
      </c>
      <c r="I44" s="168"/>
      <c r="J44" s="168"/>
      <c r="K44" s="168"/>
      <c r="L44" s="168"/>
      <c r="M44" s="153"/>
      <c r="N44" s="169"/>
      <c r="O44" s="133" t="s">
        <v>556</v>
      </c>
      <c r="P44" s="166"/>
      <c r="Q44" s="114"/>
    </row>
    <row r="45" spans="1:17" ht="20.25">
      <c r="A45" s="106">
        <v>43</v>
      </c>
      <c r="B45" s="168"/>
      <c r="C45" s="88" t="s">
        <v>481</v>
      </c>
      <c r="D45" s="88" t="s">
        <v>422</v>
      </c>
      <c r="E45" s="121" t="s">
        <v>529</v>
      </c>
      <c r="F45" s="88">
        <v>573615390</v>
      </c>
      <c r="G45" s="89">
        <v>44681</v>
      </c>
      <c r="H45" s="136" t="s">
        <v>548</v>
      </c>
      <c r="I45" s="168"/>
      <c r="J45" s="168"/>
      <c r="K45" s="168"/>
      <c r="L45" s="168"/>
      <c r="M45" s="153"/>
      <c r="N45" s="169"/>
      <c r="O45" s="133" t="s">
        <v>556</v>
      </c>
      <c r="P45" s="166"/>
      <c r="Q45" s="114"/>
    </row>
    <row r="46" spans="1:17" ht="20.25">
      <c r="A46" s="108">
        <v>44</v>
      </c>
      <c r="B46" s="154">
        <v>22</v>
      </c>
      <c r="C46" s="90" t="s">
        <v>482</v>
      </c>
      <c r="D46" s="90" t="s">
        <v>417</v>
      </c>
      <c r="E46" s="91" t="s">
        <v>530</v>
      </c>
      <c r="F46" s="90">
        <v>505723695</v>
      </c>
      <c r="G46" s="93">
        <v>45497</v>
      </c>
      <c r="H46" s="134" t="s">
        <v>549</v>
      </c>
      <c r="I46" s="167" t="s">
        <v>272</v>
      </c>
      <c r="J46" s="155" t="s">
        <v>419</v>
      </c>
      <c r="K46" s="155" t="s">
        <v>420</v>
      </c>
      <c r="L46" s="160"/>
      <c r="M46" s="156">
        <f>(3680*2)-J46</f>
        <v>6860</v>
      </c>
      <c r="N46" s="170">
        <f t="shared" si="6"/>
        <v>3430</v>
      </c>
      <c r="O46" s="128">
        <v>43236</v>
      </c>
      <c r="P46" s="170">
        <f t="shared" ref="P46" si="19">M46-N46</f>
        <v>3430</v>
      </c>
      <c r="Q46" s="117"/>
    </row>
    <row r="47" spans="1:17" ht="20.25">
      <c r="A47" s="108">
        <v>45</v>
      </c>
      <c r="B47" s="154"/>
      <c r="C47" s="90" t="s">
        <v>483</v>
      </c>
      <c r="D47" s="90" t="s">
        <v>422</v>
      </c>
      <c r="E47" s="91" t="s">
        <v>531</v>
      </c>
      <c r="F47" s="90">
        <v>512922532</v>
      </c>
      <c r="G47" s="93">
        <v>45349</v>
      </c>
      <c r="H47" s="134" t="s">
        <v>549</v>
      </c>
      <c r="I47" s="167"/>
      <c r="J47" s="155"/>
      <c r="K47" s="155"/>
      <c r="L47" s="161"/>
      <c r="M47" s="156"/>
      <c r="N47" s="167"/>
      <c r="O47" s="129">
        <v>16117</v>
      </c>
      <c r="P47" s="167"/>
      <c r="Q47" s="116"/>
    </row>
    <row r="48" spans="1:17" ht="20.25">
      <c r="A48" s="106">
        <v>46</v>
      </c>
      <c r="B48" s="78" t="s">
        <v>470</v>
      </c>
      <c r="C48" s="85" t="s">
        <v>484</v>
      </c>
      <c r="D48" s="85" t="s">
        <v>422</v>
      </c>
      <c r="E48" s="121" t="s">
        <v>532</v>
      </c>
      <c r="F48" s="85">
        <v>579915996</v>
      </c>
      <c r="G48" s="87">
        <v>46627</v>
      </c>
      <c r="H48" s="136" t="s">
        <v>548</v>
      </c>
      <c r="I48" s="80" t="s">
        <v>485</v>
      </c>
      <c r="J48" s="77" t="s">
        <v>419</v>
      </c>
      <c r="K48" s="77" t="s">
        <v>415</v>
      </c>
      <c r="L48" s="77" t="s">
        <v>559</v>
      </c>
      <c r="M48" s="111">
        <f>4605-J48</f>
        <v>4105</v>
      </c>
      <c r="N48" s="102">
        <f>M48*0.5</f>
        <v>2052.5</v>
      </c>
      <c r="O48" s="102" t="s">
        <v>556</v>
      </c>
      <c r="P48" s="101">
        <f>M48-N48</f>
        <v>2052.5</v>
      </c>
      <c r="Q48" s="115"/>
    </row>
    <row r="49" spans="1:17" ht="30">
      <c r="A49" s="108">
        <v>47</v>
      </c>
      <c r="B49" s="94" t="s">
        <v>473</v>
      </c>
      <c r="C49" s="90" t="s">
        <v>486</v>
      </c>
      <c r="D49" s="90" t="s">
        <v>422</v>
      </c>
      <c r="E49" s="91" t="s">
        <v>533</v>
      </c>
      <c r="F49" s="90">
        <v>434937485</v>
      </c>
      <c r="G49" s="93">
        <v>43025</v>
      </c>
      <c r="H49" s="134" t="s">
        <v>387</v>
      </c>
      <c r="I49" s="96" t="s">
        <v>485</v>
      </c>
      <c r="J49" s="91" t="s">
        <v>419</v>
      </c>
      <c r="K49" s="91" t="s">
        <v>415</v>
      </c>
      <c r="L49" s="142" t="s">
        <v>565</v>
      </c>
      <c r="M49" s="130">
        <f>2600+925-500</f>
        <v>3025</v>
      </c>
      <c r="N49" s="104">
        <f>M49*0.5</f>
        <v>1512.5</v>
      </c>
      <c r="O49" s="143" t="s">
        <v>566</v>
      </c>
      <c r="P49" s="103">
        <f>M49-1602.5</f>
        <v>1422.5</v>
      </c>
      <c r="Q49" s="117"/>
    </row>
    <row r="50" spans="1:17" ht="30">
      <c r="A50" s="106">
        <v>48</v>
      </c>
      <c r="B50" s="79">
        <v>25</v>
      </c>
      <c r="C50" s="97" t="s">
        <v>487</v>
      </c>
      <c r="D50" s="97" t="s">
        <v>422</v>
      </c>
      <c r="E50" s="85" t="s">
        <v>534</v>
      </c>
      <c r="F50" s="97">
        <v>513168768</v>
      </c>
      <c r="G50" s="99">
        <v>45358</v>
      </c>
      <c r="H50" s="136" t="s">
        <v>547</v>
      </c>
      <c r="I50" s="80" t="s">
        <v>485</v>
      </c>
      <c r="J50" s="77" t="s">
        <v>419</v>
      </c>
      <c r="K50" s="77" t="s">
        <v>415</v>
      </c>
      <c r="L50" s="80" t="s">
        <v>491</v>
      </c>
      <c r="M50" s="113">
        <f>2780+925-500</f>
        <v>3205</v>
      </c>
      <c r="N50" s="102">
        <f>M50*0.5</f>
        <v>1602.5</v>
      </c>
      <c r="O50" s="171" t="s">
        <v>576</v>
      </c>
      <c r="P50" s="101">
        <f t="shared" ref="P50:P51" si="20">M50-N50</f>
        <v>1602.5</v>
      </c>
      <c r="Q50" s="115"/>
    </row>
    <row r="51" spans="1:17" ht="20.25">
      <c r="A51" s="108">
        <v>49</v>
      </c>
      <c r="B51" s="95">
        <v>26</v>
      </c>
      <c r="C51" s="90" t="s">
        <v>488</v>
      </c>
      <c r="D51" s="90" t="s">
        <v>422</v>
      </c>
      <c r="E51" s="91" t="s">
        <v>535</v>
      </c>
      <c r="F51" s="90">
        <v>571250595</v>
      </c>
      <c r="G51" s="93">
        <v>46726</v>
      </c>
      <c r="H51" s="134" t="s">
        <v>548</v>
      </c>
      <c r="I51" s="96" t="s">
        <v>485</v>
      </c>
      <c r="J51" s="91" t="s">
        <v>419</v>
      </c>
      <c r="K51" s="91" t="s">
        <v>415</v>
      </c>
      <c r="L51" s="132" t="s">
        <v>559</v>
      </c>
      <c r="M51" s="112">
        <f>4605-J51</f>
        <v>4105</v>
      </c>
      <c r="N51" s="104">
        <f>M51*0.5</f>
        <v>2052.5</v>
      </c>
      <c r="O51" s="104" t="s">
        <v>556</v>
      </c>
      <c r="P51" s="103">
        <f t="shared" si="20"/>
        <v>2052.5</v>
      </c>
      <c r="Q51" s="117"/>
    </row>
    <row r="57" spans="1:17">
      <c r="I57" s="137" t="s">
        <v>504</v>
      </c>
      <c r="J57" s="138" t="s">
        <v>503</v>
      </c>
    </row>
    <row r="58" spans="1:17">
      <c r="I58" s="137" t="s">
        <v>495</v>
      </c>
      <c r="J58" s="138" t="s">
        <v>499</v>
      </c>
    </row>
    <row r="59" spans="1:17">
      <c r="I59" s="137" t="s">
        <v>496</v>
      </c>
      <c r="J59" s="140" t="s">
        <v>500</v>
      </c>
    </row>
    <row r="60" spans="1:17">
      <c r="I60" s="137" t="s">
        <v>497</v>
      </c>
      <c r="J60" s="140" t="s">
        <v>501</v>
      </c>
    </row>
    <row r="61" spans="1:17">
      <c r="I61" s="137" t="s">
        <v>498</v>
      </c>
      <c r="J61" s="140" t="s">
        <v>502</v>
      </c>
    </row>
    <row r="62" spans="1:17">
      <c r="I62" s="100"/>
      <c r="J62" s="118"/>
    </row>
    <row r="63" spans="1:17">
      <c r="I63" s="137" t="s">
        <v>539</v>
      </c>
      <c r="J63" s="139" t="s">
        <v>540</v>
      </c>
    </row>
    <row r="64" spans="1:17">
      <c r="I64" s="100"/>
    </row>
    <row r="65" spans="9:10">
      <c r="I65" s="137" t="s">
        <v>552</v>
      </c>
      <c r="J65" s="138" t="s">
        <v>551</v>
      </c>
    </row>
    <row r="66" spans="9:10">
      <c r="I66" s="137" t="s">
        <v>554</v>
      </c>
      <c r="J66" s="84" t="s">
        <v>553</v>
      </c>
    </row>
    <row r="67" spans="9:10">
      <c r="I67" s="137" t="s">
        <v>558</v>
      </c>
      <c r="J67" s="84" t="s">
        <v>557</v>
      </c>
    </row>
    <row r="68" spans="9:10">
      <c r="I68" s="137" t="s">
        <v>575</v>
      </c>
      <c r="J68" s="84" t="s">
        <v>574</v>
      </c>
    </row>
    <row r="69" spans="9:10">
      <c r="I69" s="137" t="s">
        <v>569</v>
      </c>
      <c r="J69" s="84" t="s">
        <v>568</v>
      </c>
    </row>
  </sheetData>
  <autoFilter ref="C2:P51"/>
  <mergeCells count="155">
    <mergeCell ref="P41:P42"/>
    <mergeCell ref="P43:P45"/>
    <mergeCell ref="P46:P47"/>
    <mergeCell ref="L25:L26"/>
    <mergeCell ref="P27:P28"/>
    <mergeCell ref="P29:P30"/>
    <mergeCell ref="P31:P32"/>
    <mergeCell ref="P37:P38"/>
    <mergeCell ref="P15:P16"/>
    <mergeCell ref="P19:P20"/>
    <mergeCell ref="P23:P24"/>
    <mergeCell ref="P25:P26"/>
    <mergeCell ref="M46:M47"/>
    <mergeCell ref="M43:M45"/>
    <mergeCell ref="M41:M42"/>
    <mergeCell ref="M37:M38"/>
    <mergeCell ref="M31:M32"/>
    <mergeCell ref="L17:L18"/>
    <mergeCell ref="N41:N42"/>
    <mergeCell ref="N46:N47"/>
    <mergeCell ref="N43:N45"/>
    <mergeCell ref="N27:N28"/>
    <mergeCell ref="N29:N30"/>
    <mergeCell ref="N31:N32"/>
    <mergeCell ref="N15:N16"/>
    <mergeCell ref="N19:N20"/>
    <mergeCell ref="N23:N24"/>
    <mergeCell ref="N25:N26"/>
    <mergeCell ref="B35:B36"/>
    <mergeCell ref="I35:I36"/>
    <mergeCell ref="K35:K36"/>
    <mergeCell ref="B33:B34"/>
    <mergeCell ref="M29:M30"/>
    <mergeCell ref="J27:J28"/>
    <mergeCell ref="K27:K28"/>
    <mergeCell ref="M27:M28"/>
    <mergeCell ref="B25:B26"/>
    <mergeCell ref="I25:I26"/>
    <mergeCell ref="J25:J26"/>
    <mergeCell ref="K25:K26"/>
    <mergeCell ref="M25:M26"/>
    <mergeCell ref="B23:B24"/>
    <mergeCell ref="I23:I24"/>
    <mergeCell ref="J23:J24"/>
    <mergeCell ref="K23:K24"/>
    <mergeCell ref="M23:M24"/>
    <mergeCell ref="B27:B28"/>
    <mergeCell ref="I27:I28"/>
    <mergeCell ref="P3:P4"/>
    <mergeCell ref="P5:P6"/>
    <mergeCell ref="P7:P8"/>
    <mergeCell ref="P9:P10"/>
    <mergeCell ref="P11:P12"/>
    <mergeCell ref="P13:P14"/>
    <mergeCell ref="N3:N4"/>
    <mergeCell ref="N5:N6"/>
    <mergeCell ref="N7:N8"/>
    <mergeCell ref="N9:N10"/>
    <mergeCell ref="N11:N12"/>
    <mergeCell ref="N13:N14"/>
    <mergeCell ref="J9:J10"/>
    <mergeCell ref="K9:K10"/>
    <mergeCell ref="M9:M10"/>
    <mergeCell ref="I33:I34"/>
    <mergeCell ref="J33:J34"/>
    <mergeCell ref="K33:K34"/>
    <mergeCell ref="B29:B30"/>
    <mergeCell ref="I29:I30"/>
    <mergeCell ref="J29:J30"/>
    <mergeCell ref="K29:K30"/>
    <mergeCell ref="B31:B32"/>
    <mergeCell ref="I31:I32"/>
    <mergeCell ref="J31:J32"/>
    <mergeCell ref="K31:K32"/>
    <mergeCell ref="B41:B42"/>
    <mergeCell ref="I41:I42"/>
    <mergeCell ref="J41:J42"/>
    <mergeCell ref="K41:K42"/>
    <mergeCell ref="B39:B40"/>
    <mergeCell ref="B37:B38"/>
    <mergeCell ref="I37:I38"/>
    <mergeCell ref="J37:J38"/>
    <mergeCell ref="K37:K38"/>
    <mergeCell ref="L43:L45"/>
    <mergeCell ref="B46:B47"/>
    <mergeCell ref="I46:I47"/>
    <mergeCell ref="J46:J47"/>
    <mergeCell ref="K46:K47"/>
    <mergeCell ref="B43:B45"/>
    <mergeCell ref="I43:I45"/>
    <mergeCell ref="J43:J45"/>
    <mergeCell ref="K43:K45"/>
    <mergeCell ref="B21:B22"/>
    <mergeCell ref="I21:I22"/>
    <mergeCell ref="K21:K22"/>
    <mergeCell ref="B19:B20"/>
    <mergeCell ref="I19:I20"/>
    <mergeCell ref="J19:J20"/>
    <mergeCell ref="K19:K20"/>
    <mergeCell ref="M19:M20"/>
    <mergeCell ref="B17:B18"/>
    <mergeCell ref="I17:I18"/>
    <mergeCell ref="K17:K18"/>
    <mergeCell ref="I15:I16"/>
    <mergeCell ref="J15:J16"/>
    <mergeCell ref="K15:K16"/>
    <mergeCell ref="M15:M16"/>
    <mergeCell ref="B13:B14"/>
    <mergeCell ref="I13:I14"/>
    <mergeCell ref="J13:J14"/>
    <mergeCell ref="K13:K14"/>
    <mergeCell ref="M13:M14"/>
    <mergeCell ref="B11:B12"/>
    <mergeCell ref="I11:I12"/>
    <mergeCell ref="J11:J12"/>
    <mergeCell ref="K11:K12"/>
    <mergeCell ref="M11:M12"/>
    <mergeCell ref="B9:B10"/>
    <mergeCell ref="I9:I10"/>
    <mergeCell ref="L46:L47"/>
    <mergeCell ref="L41:L42"/>
    <mergeCell ref="L39:L40"/>
    <mergeCell ref="L33:L34"/>
    <mergeCell ref="L35:L36"/>
    <mergeCell ref="L27:L28"/>
    <mergeCell ref="L29:L30"/>
    <mergeCell ref="L15:L16"/>
    <mergeCell ref="L9:L10"/>
    <mergeCell ref="L21:L22"/>
    <mergeCell ref="L19:L20"/>
    <mergeCell ref="L31:L32"/>
    <mergeCell ref="L37:L38"/>
    <mergeCell ref="L23:L24"/>
    <mergeCell ref="L11:L12"/>
    <mergeCell ref="L13:L14"/>
    <mergeCell ref="B15:B16"/>
    <mergeCell ref="A1:M1"/>
    <mergeCell ref="B3:B4"/>
    <mergeCell ref="I3:I4"/>
    <mergeCell ref="J3:J4"/>
    <mergeCell ref="K3:K4"/>
    <mergeCell ref="M3:M4"/>
    <mergeCell ref="B7:B8"/>
    <mergeCell ref="I7:I8"/>
    <mergeCell ref="J7:J8"/>
    <mergeCell ref="K7:K8"/>
    <mergeCell ref="M7:M8"/>
    <mergeCell ref="B5:B6"/>
    <mergeCell ref="I5:I6"/>
    <mergeCell ref="J5:J6"/>
    <mergeCell ref="K5:K6"/>
    <mergeCell ref="M5:M6"/>
    <mergeCell ref="L3:L4"/>
    <mergeCell ref="L7:L8"/>
    <mergeCell ref="L5:L6"/>
  </mergeCells>
  <hyperlinks>
    <hyperlink ref="J57" r:id="rId1"/>
    <hyperlink ref="J58" r:id="rId2"/>
    <hyperlink ref="E3" r:id="rId3"/>
    <hyperlink ref="E4" r:id="rId4"/>
    <hyperlink ref="E5" r:id="rId5"/>
    <hyperlink ref="E8" r:id="rId6"/>
    <hyperlink ref="E10" r:id="rId7"/>
    <hyperlink ref="E11" r:id="rId8"/>
    <hyperlink ref="E12" r:id="rId9"/>
    <hyperlink ref="E13" r:id="rId10"/>
    <hyperlink ref="E14" r:id="rId11"/>
    <hyperlink ref="E15" r:id="rId12"/>
    <hyperlink ref="E16" r:id="rId13"/>
    <hyperlink ref="E17" r:id="rId14"/>
    <hyperlink ref="E19" r:id="rId15"/>
    <hyperlink ref="E20" r:id="rId16"/>
    <hyperlink ref="E21" r:id="rId17"/>
    <hyperlink ref="E22" r:id="rId18"/>
    <hyperlink ref="E23" r:id="rId19"/>
    <hyperlink ref="E24" r:id="rId20"/>
    <hyperlink ref="E25" r:id="rId21"/>
    <hyperlink ref="E26" r:id="rId22"/>
    <hyperlink ref="E27" r:id="rId23"/>
    <hyperlink ref="E28" r:id="rId24"/>
    <hyperlink ref="E29" r:id="rId25"/>
    <hyperlink ref="E30" r:id="rId26"/>
    <hyperlink ref="E32" r:id="rId27"/>
    <hyperlink ref="E31" r:id="rId28"/>
    <hyperlink ref="E33" r:id="rId29"/>
    <hyperlink ref="E35" r:id="rId30"/>
    <hyperlink ref="E36" r:id="rId31"/>
    <hyperlink ref="E34" r:id="rId32"/>
    <hyperlink ref="E37" r:id="rId33"/>
    <hyperlink ref="E38" r:id="rId34"/>
    <hyperlink ref="E39" r:id="rId35"/>
    <hyperlink ref="E40" r:id="rId36"/>
    <hyperlink ref="E43" r:id="rId37"/>
    <hyperlink ref="E44" r:id="rId38"/>
    <hyperlink ref="E45" r:id="rId39"/>
    <hyperlink ref="E46" r:id="rId40"/>
    <hyperlink ref="E47" r:id="rId41"/>
    <hyperlink ref="E48" r:id="rId42"/>
    <hyperlink ref="E49" r:id="rId43"/>
    <hyperlink ref="E50" r:id="rId44"/>
    <hyperlink ref="E51" r:id="rId45"/>
    <hyperlink ref="E6" r:id="rId46"/>
    <hyperlink ref="E7" r:id="rId47"/>
    <hyperlink ref="E9" r:id="rId48"/>
    <hyperlink ref="E18" r:id="rId49"/>
    <hyperlink ref="E41" r:id="rId50"/>
    <hyperlink ref="E42" r:id="rId51"/>
    <hyperlink ref="J65" r:id="rId52"/>
  </hyperlinks>
  <pageMargins left="0.7" right="0.7" top="0.75" bottom="0.75" header="0.3" footer="0.3"/>
  <pageSetup paperSize="9" orientation="portrait" r:id="rId5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Regisrtaion</vt:lpstr>
      <vt:lpstr>Payments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Guy Gordon</dc:creator>
  <cp:lastModifiedBy>Guy Gordon</cp:lastModifiedBy>
  <dcterms:created xsi:type="dcterms:W3CDTF">2018-03-10T16:49:10Z</dcterms:created>
  <dcterms:modified xsi:type="dcterms:W3CDTF">2018-05-18T10:22:10Z</dcterms:modified>
</cp:coreProperties>
</file>